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D.1.2" sheetId="2" r:id="rId2"/>
    <sheet name="D.2.1" sheetId="3" r:id="rId3"/>
    <sheet name="D.2.3" sheetId="4" r:id="rId4"/>
    <sheet name="SO 98-98" sheetId="5" r:id="rId5"/>
  </sheets>
  <definedNames/>
  <calcPr/>
  <webPublishing/>
</workbook>
</file>

<file path=xl/sharedStrings.xml><?xml version="1.0" encoding="utf-8"?>
<sst xmlns="http://schemas.openxmlformats.org/spreadsheetml/2006/main" count="5195" uniqueCount="1303">
  <si>
    <t>Aspe</t>
  </si>
  <si>
    <t>Rekapitulace ceny</t>
  </si>
  <si>
    <t>19-013-235-SR</t>
  </si>
  <si>
    <t>Rekonstrukce mostu v km 182,618 trati Brno - Česká Třebová</t>
  </si>
  <si>
    <t>ZŘ</t>
  </si>
  <si>
    <t/>
  </si>
  <si>
    <t>Celková cena bez DPH:</t>
  </si>
  <si>
    <t>Celková cena s DPH:</t>
  </si>
  <si>
    <t>Objekt</t>
  </si>
  <si>
    <t>Popis</t>
  </si>
  <si>
    <t>Cena bez DPH</t>
  </si>
  <si>
    <t>DPH</t>
  </si>
  <si>
    <t>Cena s DPH</t>
  </si>
  <si>
    <t>Počet neoceněných položek</t>
  </si>
  <si>
    <t>D.1</t>
  </si>
  <si>
    <t>TECHNOLOGICKÁ  ČÁST</t>
  </si>
  <si>
    <t xml:space="preserve">  D.1.2</t>
  </si>
  <si>
    <t>Traťové zabezpečovací zařízení (TZZ)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</si>
  <si>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</si>
  <si>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</si>
  <si>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</si>
  <si>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</si>
  <si>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</si>
  <si>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</si>
  <si>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</si>
  <si>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</si>
  <si>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</si>
  <si>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</si>
  <si>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</si>
  <si>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</si>
  <si>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</si>
  <si>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</si>
  <si>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</si>
  <si>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</si>
  <si>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</si>
  <si>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</si>
  <si>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</si>
  <si>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</si>
  <si>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</si>
  <si>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</si>
  <si>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</si>
  <si>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</si>
  <si>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</si>
  <si>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</si>
  <si>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</si>
  <si>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D.1.2</t>
  </si>
  <si>
    <t>O2</t>
  </si>
  <si>
    <t>PS 10-28-01</t>
  </si>
  <si>
    <t>T.ú. Blansko-Rájec Jestřebí, úpravy zabezpečovacího zařízení</t>
  </si>
  <si>
    <t>SD</t>
  </si>
  <si>
    <t>01</t>
  </si>
  <si>
    <t>Přeložka kabelů na novou kabelovou lávku</t>
  </si>
  <si>
    <t>P</t>
  </si>
  <si>
    <t>1</t>
  </si>
  <si>
    <t>02911.R1</t>
  </si>
  <si>
    <t>Vytýčení stávajících kabelů</t>
  </si>
  <si>
    <t>HM</t>
  </si>
  <si>
    <t>R</t>
  </si>
  <si>
    <t>PP</t>
  </si>
  <si>
    <t>VV</t>
  </si>
  <si>
    <t>1: Dle technické zprávy, výkresových příloh projektové dokumentace a dle TKP staveb státních drah. Dle výkazů materiálu projektu.</t>
  </si>
  <si>
    <t>TS</t>
  </si>
  <si>
    <t>1. 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   
2. Položka neobsahuje:  
 X  
3. Způsob měření:  
Udává se počet hektometrů.</t>
  </si>
  <si>
    <t>132834</t>
  </si>
  <si>
    <t>Hloubení rýh šíř do 2m paž i nepaž tř.II, odvoz do 5 km</t>
  </si>
  <si>
    <t>M3</t>
  </si>
  <si>
    <t>2019_OTSKP</t>
  </si>
  <si>
    <t>Výkop rýhy pro napojení spojek - cca 2-5m na každé straně</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</si>
  <si>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 uložení zeminy (na skládku, do násypu) ani poplatky za skládku, vykazují se v položce č.0141**  
3. Způsob měření:  
Udává se počet kubických metrů</t>
  </si>
  <si>
    <t>17411</t>
  </si>
  <si>
    <t>Zásyp jam a rýh zeminou se zhutněním</t>
  </si>
  <si>
    <t>Zához výkopu pro napojení spojek - cca 2-5m na každé straně</t>
  </si>
  <si>
    <t>1. Položka obsahuje: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Udává se počet kubických metrů</t>
  </si>
  <si>
    <t>4</t>
  </si>
  <si>
    <t>701004</t>
  </si>
  <si>
    <t>Vyhledávací marker zemní</t>
  </si>
  <si>
    <t>KUS</t>
  </si>
  <si>
    <t>1. Položka obsahuje:  
 – veškeré práce a materiál obsažený v názvu položky  
2. Položka neobsahuje:  
 X  
3. Způsob měření:  
Udává se počet kusů kompletní konstrukce nebo práce.</t>
  </si>
  <si>
    <t>5</t>
  </si>
  <si>
    <t>702222</t>
  </si>
  <si>
    <t>Kabelová chránička zemní UV stabilní DN přes 100 do 200 mm</t>
  </si>
  <si>
    <t>M</t>
  </si>
  <si>
    <t>Pro vyvedení kabelu ze země do žlabu na mostě</t>
  </si>
  <si>
    <t>1. Položka obsahuje:  
 – dodávku a montáž kabelov chráničky  
 – pomocné mechanismy  
2. Položka neobsahuje:  
 X  
3. Způsob měření:  
Měří se metr délkový.</t>
  </si>
  <si>
    <t>6</t>
  </si>
  <si>
    <t>703231</t>
  </si>
  <si>
    <t>Kabelový žlab nosný/drátěný nerezový včetně upevnění a příslušenství světlé šířky přes 100 do 250 m</t>
  </si>
  <si>
    <t>1. Položka obsahuje:  
 – kompletní montáž, rozměření, upevnění, sváření, řezání, spojování a pod.   
 – veškerý spojovací a montážní materiál  
 – pomocné mechanismy a nátěr  
2. Položka neobsahuje:  
 X  
3. Způsob měření:  
Měří se metr délkový.</t>
  </si>
  <si>
    <t>7</t>
  </si>
  <si>
    <t>703312</t>
  </si>
  <si>
    <t>Kryt k nosnému žlabu/roštu žárově zinkovaný včetně upevnění a příslušenství světlé šířky přes 100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</si>
  <si>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</si>
  <si>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</si>
  <si>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</si>
  <si>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</si>
  <si>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</si>
  <si>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9</t>
  </si>
  <si>
    <t>709522</t>
  </si>
  <si>
    <t>Podpůrné a pomocné konstrukce ocelové z plechu tl. do 5 mm s povrchovou úpravou nátěrem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</si>
  <si>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</si>
  <si>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</si>
  <si>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10</t>
  </si>
  <si>
    <t>742P17</t>
  </si>
  <si>
    <t>Vyhledání stávajícího kabelu (měření , sonda)</t>
  </si>
  <si>
    <t>Ruční výkop a zához (sondovací) jámy  pro zjištění skutečného uložení (přesného umístění a hloubky) stávajících kabelů cca 3 Ks na každé straně mostu   
1ks sonda = 2m (délka)  x 0,5m (šířka)  x 1m (hloubka) = 1m3 = 1 ks</t>
  </si>
  <si>
    <t>1. Položka obsahuje:  
Ruční výkop sondovací jámy  
- kompletní provedení vykopávky nezapažené i zapažené  
- vodorovná a svislá doprava, přemístění, přeložení, manipulace s výkopkem  
- ošetření výkopiště po celou dobu práce v něm vč. klimatických opatření  
- ztížení vykopávek v blízkosti podzemního vedení, konstrukcí a objektů vč. jejich dočasného zajištění  
- těžení po vrstvách, pásech a po jiných nutných částech (figurách)  
- vytahování a nošení výkopku  
- ruční vykopávky, odstranění kořenů a napadávek  
- veškeré pomocné konstrukce umožňující provedení vykopávky (příjezdy, sjezdy, nájezdy, lešení, podpěr. konstr., přemostění, zpevněné plochy, zakrytí a pod.)  
Ruční zához sondovací jámy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2. Položka neobsahuje:  
- uložení zeminy (na skládku, do násypu) ani poplatky za skládku, vykazují se v položce č.0141**  
3. Způsob měření:  
Udává se počet kusů kompletní konstrukce nebo práce.</t>
  </si>
  <si>
    <t>11</t>
  </si>
  <si>
    <t>75A151</t>
  </si>
  <si>
    <t>Kabel metalický se stíněním do 12 párů - dodávka</t>
  </si>
  <si>
    <t>KMPAR</t>
  </si>
  <si>
    <t>1. Položka obsahuje:  
 – dodání kabelů podle typu od výrobců včetně mimostaveništní dopravy  
2. Položka neobsahuje:  
 X  
3. Způsob měření:  
Měří se n-násobky páru vodičů na kilometr.</t>
  </si>
  <si>
    <t>12</t>
  </si>
  <si>
    <t>75A161</t>
  </si>
  <si>
    <t>Kabel metalický se stíněním přes 12 párů - dodávka</t>
  </si>
  <si>
    <t>13</t>
  </si>
  <si>
    <t>75A237</t>
  </si>
  <si>
    <t>Zatažení a spojkování kabelů se stíněním do 12 párů - montáž</t>
  </si>
  <si>
    <t>1. Položka obsahuje:  
 – uložení kabelu zatažením,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 veškeré potřebné mechanizmy, jejich obsluhu, náklady na mzdy a náklady na pořízení všech potřebných materiálů, náklady na přesun hmot  
2. Položka neobsahuje:  
 X  
3. Způsob měření:  
Měří se n-násobky páru vodičů na kilometr.</t>
  </si>
  <si>
    <t>14</t>
  </si>
  <si>
    <t>75A247</t>
  </si>
  <si>
    <t>Zatažení a spojkování kabelů se stíněním přes 12 párů - montáž</t>
  </si>
  <si>
    <t>15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</si>
  <si>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</si>
  <si>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</si>
  <si>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</si>
  <si>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16</t>
  </si>
  <si>
    <t>75A312</t>
  </si>
  <si>
    <t>Kabelová forma (ukončení kabelů) pro kabely zabezpečovací přes 12 párů</t>
  </si>
  <si>
    <t>17</t>
  </si>
  <si>
    <t>75A331</t>
  </si>
  <si>
    <t>Spojka rovná pro plastové kabely se stíněním s jádry o průměru 1 mm2 do 12 párů</t>
  </si>
  <si>
    <t>1. Položka obsahuje:  
Úplná montáž plastové spojky, příprava spojovacího přípravku, spojení žil kabelu, kontrola správnosti spojení žil, vysušení, zajištění přívodu el.energie, zatavení konců kabelu a svaření středu spojky. Položka obsahuje veškeré potřebné mechanizmy, jejich obsluhu, náklady na mzdy a náklady na pořízení všech potřebných materiálů i vlastní spojky, náklady na přesun hmot.  
2. Položka neobsahuje:  
 X  
3. Způsob měření:  
Udává se počet kusů kompletní konstrukce nebo práce.</t>
  </si>
  <si>
    <t>18</t>
  </si>
  <si>
    <t>75A332</t>
  </si>
  <si>
    <t>Spojka rovná pro plastové kabely se stíněním s jádry o průměru 1 mm2 přes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</si>
  <si>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náklady na mzdy a náklady na pořízení všech potřebných materiálů i vlastní spojky, náklady na přesun hmot  
2. Položka neobsahuje:  
 X  
3. Způsob měření:  
Udává se počet kusů kompletní konstrukce nebo práce.</t>
  </si>
  <si>
    <t>19</t>
  </si>
  <si>
    <t>75A410</t>
  </si>
  <si>
    <t>Označení kabelů kabelovým štítkem</t>
  </si>
  <si>
    <t>1. Položka obsahuje:  
 – zhotovení kabelového štítku, vyražení znaku kabelu, ovinutí štítku páskou PVC, připevnění objímky na kabel  
 – náklady na výrobu štítků, použití mechanizmu, dopravu k místnímu použití, náklady na mzdy  
2. Položka neobsahuje:  
 X  
3. Způsob měření:  
Udává se počet kusů kompletní konstrukce nebo práce.</t>
  </si>
  <si>
    <t>20</t>
  </si>
  <si>
    <t>75A420</t>
  </si>
  <si>
    <t>Označení kabelů značkovací kabelovou objímkou</t>
  </si>
  <si>
    <t>1. Položka obsahuje:  
 – zhotovení objímky značkovací na průměr kabelu, vyražení znaku na objímku, připevnění objímky na kabel  
 – náklady na výrobu objímek, použití mechanizmů, dopravu k místu použití, náklady na mzdy  
2. Položka neobsahuje:  
 X  
3. Způsob měření:  
Udává se počet kusů kompletní konstrukce nebo práce.</t>
  </si>
  <si>
    <t>02</t>
  </si>
  <si>
    <t>Přejezd P6803 - doplnění výstražníků - venkovní část zabezpečovacího zařízení</t>
  </si>
  <si>
    <t>21</t>
  </si>
  <si>
    <t>75B711</t>
  </si>
  <si>
    <t>Přepěťová pro prvek v kolejišti - montáž</t>
  </si>
  <si>
    <t>Technická specifikace položky odpovídá příslušné cenové soustavě.</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</si>
  <si>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</si>
  <si>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22</t>
  </si>
  <si>
    <t>75B717</t>
  </si>
  <si>
    <t>1. Položka obsahuje:  
 – montáž ochrany dle předpisu dodavatele pro montáž  
 – všechny náklady na montáž dodaného zařízení se všemi pomocnými a doplňujícími pracemi a součástmi, případné použití mechanizmů, náklady na mzdy  
2. Položka neobsahuje:  
 X  
3. Způsob měření:  
Udává se počet kusů kompletní konstrukce nebo práce.</t>
  </si>
  <si>
    <t>23</t>
  </si>
  <si>
    <t>75D211</t>
  </si>
  <si>
    <t>Výstražník se závorou, 1 skříň - dodávka</t>
  </si>
  <si>
    <t>1. Položka obsahuje:  
Dodávka výstražníku bez závory 1 skříň podle jeho typu a potřebného pomocného materiálu a  dopravy do staveništního skladu. Položka obsahuje všechny náklady na dodávku výstražníku bez závory 1 skříň včetně pomocného materiálu, náklady na dopravu do místa určení.  
2. Položka neobsahuje:  
 X  
3. Způsob měření:  
Udává se počet kusů kompletní konstrukce nebo práce.</t>
  </si>
  <si>
    <t>24</t>
  </si>
  <si>
    <t>75D217</t>
  </si>
  <si>
    <t>Výstražník se závorou, 1 skříň - montáž</t>
  </si>
  <si>
    <t>1. Položka obsahuje:  
Výkop jámy pro betonový základ výstražníku. Usazení betonového základu, montáž výstražníku bez závory 1 skříň, zapojení kabelových forem (včetně měření a zapojení po měření). Položka obsahuje všechny náklady na montáž výstražníku bez závory 1 skříň se všemi pomocnými a doplňujícími pracemi a součástmi, případné použití mechanizmů, včetně dopravy ze skladu k místu montáže, náklady na mzdy.  
2. Položka neobsahuje:  
 X  
3. Způsob měření:  
Udává se počet kusů kompletní konstrukce nebo práce.</t>
  </si>
  <si>
    <t>25</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</si>
  <si>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</si>
  <si>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</si>
  <si>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</si>
  <si>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26</t>
  </si>
  <si>
    <t>75D228.R1</t>
  </si>
  <si>
    <t>Závora bez výstražníku, 1 skříň - demontáž</t>
  </si>
  <si>
    <t>1. Položka obsahuje:  
 – demontáž betonového základu, zasypání jámy po základu, demontáž závory bez výstražníku včetně odpojení kabelových přívodů  
 – demontáž demontáž závory bez výstražníku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</si>
  <si>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</si>
  <si>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75D257.R1</t>
  </si>
  <si>
    <t>Provizorní dopravní značení po dobu výluky přejezdového zařízení</t>
  </si>
  <si>
    <t>1. Položka obsahuje:  
 – všechny náklady na pořízení/pronájem provizorního dopravního značení se všemi pomocnými a doplňujícími pracemi a součástmi, případné použití mechanizmů, včetně dopravy ze skladu k místu montáže, náklady na mzdy  
2. Položka neobsahuje:  
 X  
3. Způsob měření:  
Udává se počet kusů kompletní konstrukce nebo práce.</t>
  </si>
  <si>
    <t>03</t>
  </si>
  <si>
    <t>Přejezd P6803 - doplnění výstražníků - vnitřní část zabezpečovacího zařízení</t>
  </si>
  <si>
    <t>28</t>
  </si>
  <si>
    <t>703755</t>
  </si>
  <si>
    <t>Protipožární ucpávka prostupu kabelového pr. do 200mm, do EI 90 min.</t>
  </si>
  <si>
    <t>M2</t>
  </si>
  <si>
    <t>1. Položka obsahuje:  
 – Dodávku a montáž protipožární ucpávky vč. příslušenství a pomocného materiálu, vyhotovéní a dodání atestu.   
 – Dále obsahuje cenu za pom. mechanismy včetně všech ostatních vedlejších nákladů.  
2. Položka neobsahuje:  
 X  
3. Způsob měření:  
Udává se počet kusů kompletní konstrukce nebo práce.</t>
  </si>
  <si>
    <t>29</t>
  </si>
  <si>
    <t>75B111</t>
  </si>
  <si>
    <t>Vnitřní kabelové rozvody do 20 kabelů - dodávka</t>
  </si>
  <si>
    <t>1. Položka obsahuje:  
Dodávka kabelů vč.eventuálních konektorů a potřebného pomocného materiálu a jeho dopravy na místo určení. Položka obsahuje všechny náklady na kabely včetně pomocného materiálu, na dopravu do místa určení  
2. Položka neobsahuje:  
 X  
3. Způsob měření:  
Měří se v metrech délkových kabelových žlabů nebo jiné kabelové konstrukce.</t>
  </si>
  <si>
    <t>30</t>
  </si>
  <si>
    <t>75B117</t>
  </si>
  <si>
    <t>Vnitřní kabelové rozvody do 20 kabelů - montáž</t>
  </si>
  <si>
    <t>1. Položka obsahuje:  
Položení kabelu do rozvodného žlabu, vyformování, vyvázání vč.zapojení na stojany nebo skříně. Montáž vnitřních kabelových rozvodů obsahuje všechny pomocné a doplňující práce a součásti, případné použití mechanizmů, náklady na mzdy.  
2. Položka neobsahuje:  
 X  
3. Způsob měření:  
Měří se v metrech délkových kabelových žlabů nebo jiné kabelové konstrukce.</t>
  </si>
  <si>
    <t>31</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</si>
  <si>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</si>
  <si>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</si>
  <si>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</si>
  <si>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32</t>
  </si>
  <si>
    <t>75B6A1</t>
  </si>
  <si>
    <t>Usměrňovač 24 V/50 A - dodávka</t>
  </si>
  <si>
    <t>1. Položka obsahuje:  
Dodání kompletního usměrňovače podle typu včetně potřebného pomocného materiálu a jeho dopravy na místo určení. Položka obsahuje náklady na pořízení příslušného usměrňovače, na dopravu do místa určení.  
2. Položka neobsahuje:  
 X  
3. Způsob měření:  
Udává se počet kusů kompletní konstrukce nebo práce.</t>
  </si>
  <si>
    <t>33</t>
  </si>
  <si>
    <t>75B6G7</t>
  </si>
  <si>
    <t>Usměrňovač - montáž</t>
  </si>
  <si>
    <t>1. Položka obsahuje:  
Montáž usměrňovače na místo určení, jeho připojení a přezkoušení. Položka obsahuje všechny náklady na montáž dodaného zařízení se všemi pomocnými a doplňujícími pracemi a součástmi, případné použití mechanizmů, náklady na mzdy.  
2. Položka neobsahuje:  
 X  
3. Způsob měření:  
Udává se počet kusů kompletní konstrukce nebo práce.</t>
  </si>
  <si>
    <t>34</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</si>
  <si>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</si>
  <si>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</si>
  <si>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</si>
  <si>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</si>
  <si>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75B6M1</t>
  </si>
  <si>
    <t>Bezúdržbová baterie 24 V/250 Ah - dodávka</t>
  </si>
  <si>
    <t>1. Položka obsahuje:  
Dodání kompletní baterie podle typu včetně potřebného pomocného materiálu a jeho dopravy na místo určení. Položka obsahuje náklady na pořízení příslušné baterie včetně pomocného materiálu, na dopravu do místa určení.  
2. Položka neobsahuje:  
 X  
3. Způsob měření:  
Udává se počet kusů kompletní konstrukce nebo práce.</t>
  </si>
  <si>
    <t>36</t>
  </si>
  <si>
    <t>75B6T7</t>
  </si>
  <si>
    <t>Baterie - montáž</t>
  </si>
  <si>
    <t>1. Položka obsahuje:  
Montáž baterie na místo určení, její připojení, dobití na plnou kapacitu a přezkoušení. Položka obsahuje všechny náklady na montáž dodaného zařízení se všemi pomocnými a doplňujícími pracemi a součástmi, případné použití mechanizmů, náklady na mzdy.  
2. Položka neobsahuje:  
 X  
3. Způsob měření:  
Udává se počet kusů kompletní konstrukce nebo práce.</t>
  </si>
  <si>
    <t>37</t>
  </si>
  <si>
    <t>75B6T8</t>
  </si>
  <si>
    <t>Baterie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</si>
  <si>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</si>
  <si>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</si>
  <si>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75D111.R1</t>
  </si>
  <si>
    <t>Doplnění skříně logiky reléového přejezdového zabezpečovacího zařízení - dodávka</t>
  </si>
  <si>
    <t>1. Položka obsahuje:  
Dodávka skříně logiky reléového přejezdového zabezpečovacího zařízení, potřebného pomocného materiálu a  dopravy do staveništního skladu. Položka obsahuje všechny náklady na dodávku skříně logiky reléového přejezdového zabezpečovacího zařízení včetně pomocného materiálu, náklady na dopravu do staveništního skladu.  
2. Položka neobsahuje:  
 X  
3. Způsob měření:  
Udává se počet kusů kompletní konstrukce nebo práce.</t>
  </si>
  <si>
    <t>39</t>
  </si>
  <si>
    <t>75D117.R1</t>
  </si>
  <si>
    <t>Doplnění skříně logiky reléového přejezdového zabezpečovacího zařízení - montáž</t>
  </si>
  <si>
    <t>1. Položka obsahuje:  
Určení místa umístění, montáž skříně logiky reléového přejezdového zabezpečovacího zařízení včetně potřebných závislostních prvků, zatažení kabelů, kontroly izolačního stavu, případný nátěr, přezkoušení. Položka obsahuje všechny náklady na montáž skříně logiky reléového přejezdového zabezpečovacího zařízení se všemi pomocnými a doplňujícími pracemi a součástmi, případné použití mechanizmů, včetně dopravy ze skladu k místu montáže, náklady na mzdy  
2. Položka neobsahuje:  
 X  
3. Způsob měření:  
Udává se počet kusů kompletní konstrukce nebo práce</t>
  </si>
  <si>
    <t>40</t>
  </si>
  <si>
    <t>75D131</t>
  </si>
  <si>
    <t>Bateriová skříň - dodávka</t>
  </si>
  <si>
    <t>1. Položka obsahuje:  
Dodávka bateriové skříně, potřebného pomocného materiálu a  dopravy do staveništního skladu. Položka obsahuje všechny náklady na dodávku bateriové skříně včetně pomocného materiálu, náklady na dopravu do staveništního skladu.  
2. Položka neobsahuje:  
 X  
3. Způsob měření:  
Udává se počet kusů kompletní konstrukce nebo práce.</t>
  </si>
  <si>
    <t>41</t>
  </si>
  <si>
    <t>75D137</t>
  </si>
  <si>
    <t>Bateriová skříň - montáž</t>
  </si>
  <si>
    <t>1. Položka obsahuje:  
Určení místa umístění, montáž bateriové skříně dle typu dané položkou.  Položka obsahuje všechny náklady na montáž bateriové skříně se všemi pomocnými a doplňujícími pracemi a součástmi, případné použití mechanizmů, včetně dopravy ze skladu k místu montáže, náklady na mzdy  
2. Položka neobsahuje:  
 X  
3. Způsob měření:  
Udává se počet kusů kompletní konstrukce nebo práce.</t>
  </si>
  <si>
    <t>42</t>
  </si>
  <si>
    <t>75D138</t>
  </si>
  <si>
    <t>Bateriová skříň - demontáž</t>
  </si>
  <si>
    <t>1. Položka obsahuje:  
 – demontáž bateriové skříně včetně odpojení  
 – demontáž bateriové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</si>
  <si>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</si>
  <si>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75D181.R1</t>
  </si>
  <si>
    <t>Doplnění napájecí skříně přejezdového zabezpečovacího zařízení - dodávka</t>
  </si>
  <si>
    <t>1. Položka obsahuje:  
Dodávka napájecí skříně přejezdového zabezpečovacího zařízení, potřebného pomocného materiálu a  dopravy do staveništního skladu. Položka obsahuje všechny náklady na dodávku napájecí skříně přejezdového zabezpečovacího zařízení včetně pomocného materiálu, náklady na dopravu do staveništního skladu.  
2. Položka neobsahuje:  
 X  
3. Způsob měření:  
Udává se počet kusů kompletní konstrukce nebo práce</t>
  </si>
  <si>
    <t>44</t>
  </si>
  <si>
    <t>75D187.R1</t>
  </si>
  <si>
    <t>Doplnění napájecí skříně přejezdového zabezpečovacího zařízení - montáž</t>
  </si>
  <si>
    <t>1. Položka obsahuje:  
Určení místa umístění, montáž napájecí skříně přejezdového zabezpečovacího zařízení dle typu dané položkou. Položka obsahuje všechny náklady na montáž napájecí skříně přejezdového zabezpečovacího zařízení se všemi pomocnými a doplňujícími pracemi a součástmi, případné použití mechanizmů, včetně dopravy ze skladu k místu montáže, náklady na mzdy  
2. Položka neobsahuje:  
 X  
3. Způsob měření:  
Udává se počet kusů kompletní konstrukce nebo práce</t>
  </si>
  <si>
    <t>45</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</si>
  <si>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</si>
  <si>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</si>
  <si>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</si>
  <si>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46</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</si>
  <si>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</si>
  <si>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</si>
  <si>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</si>
  <si>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04</t>
  </si>
  <si>
    <t>Přejezd P6803 - doplnění výstražníků - venkovní kabelizace</t>
  </si>
  <si>
    <t>47</t>
  </si>
  <si>
    <t>48</t>
  </si>
  <si>
    <t>741912</t>
  </si>
  <si>
    <t>Uzemňovací vodič v zemi FeZn přes 120 do 300 mm2</t>
  </si>
  <si>
    <t>1. Položka obsahuje:  
 – zřízení odvodu srážkové vody včetně vsakovací jámy u reléového domku v souladu s předpisy SŽDC a místními podmínkami včetně finální úpravy terénu po instalaci RD  
 – Položka obsahuje všechny náklady na dodávku materiálu pro odvod srážkové vody včetně pomocného materiálu, náklady na dopravu do staveništního skladu.  
 – Položka obsahuje všechny náklady na montáž odvodu srážkové vody  se všemi pomocnými a doplňujícími pracemi a součástmi, případné použití mechanizmů, včetně dopravy ze skladu k místu montáže, náklady na mzdy   
2. Položka neobsahuje:  
 X  
3. Způsob měření:  
Udává se počet kusů kompletní konstrukce nebo práce.</t>
  </si>
  <si>
    <t>49</t>
  </si>
  <si>
    <t>742H12</t>
  </si>
  <si>
    <t>Kabel nn čtyř- a pětižilový Cu s plastovou izolací od 4 do 16 mm2</t>
  </si>
  <si>
    <t>1. Položka obsahuje:  
 – manipulace a uložení kabelu (do země, chráničky, kanálu, na rošty, na TV a pod.)  
2. Položka neobsahuje:  
 – příchytky, spojky, koncovky, chráničky apod.  
3. Způsob měření:  
Měří se metr délkový.</t>
  </si>
  <si>
    <t>50</t>
  </si>
  <si>
    <t>742L12</t>
  </si>
  <si>
    <t>Ukončení dvou až pětižílového kabelu v rozvaděči nebo na přístroji od 4 do 16mm2</t>
  </si>
  <si>
    <t>1. Položka obsahuje:  
 – všechny práce spojené s úpravou kabelů pro montáž včetně veškerého příslušentsví  
2. Položka neobsahuje:  
 X  
3. Způsob měření:  
Udává se počet kusů kompletní konstrukce nebo práce.</t>
  </si>
  <si>
    <t>51</t>
  </si>
  <si>
    <t>742P17.R</t>
  </si>
  <si>
    <t>Ochrana stávajících kabelů CETIN</t>
  </si>
  <si>
    <t>KLP</t>
  </si>
  <si>
    <t>Ostatní požadavky - geodetické zaměření   (0,01 HM)   
Vyhledání stávajícího kabelu (měření, sonda) (5ks)  
Odkopávky a prokopávky obecné tř.I - bez dopravy (5 M3)  
Kabelová chránička zemní dělená DN přes 100 do 200 mm (20m)  
Zatažení kabelu do chráničky - kabel do 4kg/m (20m)  
Provizorní zajištění kabelu ve výkopu (20m)  
Provizorní zajištění potrubí ve výkopu (20m)  
Ochrana stávajících kabelů - stranový / hloubkový přesun kabelů (20m)  
Křižovatka kabelových vedení se stávající inženýrskou sítí (kabelem, potrubím apod.) (2ks)</t>
  </si>
  <si>
    <t>52</t>
  </si>
  <si>
    <t>75A131</t>
  </si>
  <si>
    <t>Kabel metalický dvouplášťový do 12 párů - dodávka</t>
  </si>
  <si>
    <t>53</t>
  </si>
  <si>
    <t>75A141</t>
  </si>
  <si>
    <t>Kabel metalický dvouplášťový přes 12 párů - dodávka</t>
  </si>
  <si>
    <t>54</t>
  </si>
  <si>
    <t>75A217</t>
  </si>
  <si>
    <t>Zatažení a spojkování kabelů do 12 párů - montáž</t>
  </si>
  <si>
    <t>1. Položka obsahuje:  
Uložení kabelu zatažením, zhotovení plastové spojky v počtu 2 kusy na 1 km kabelu, příprava spojovacího přípravku, spojení žil kabelu, kontrola správnosti spojení žil, vysušení, zajištění přívodu el.energie, zatavení konců kabelu a svaření středu spojky. Zhotovení kabelové formy v počtu 5 kusů na 1 km kabelu, kontrolní a závěrečné měření  na kabelu  pro rozvod signalizace, zapojení po měření. Montáž štítku průběhu v počtu 2 ks na 1 km kabelu včetně montáže, montáž označovacího štítku kabelové spojky a kabelové formy. Položka obsahuje veškeré potřebné mechanizmy, jejich obsluhu, náklady na mzdy a náklady na pořízení všech potřebných materiálů, náklady na přesun hmot.  
2. Položka neobsahuje:  
 X  
3. Způsob měření:  
Měří se n-násobky páru vodičů na kilometr.</t>
  </si>
  <si>
    <t>55</t>
  </si>
  <si>
    <t>75A227</t>
  </si>
  <si>
    <t>Zatažení a spojkování kabelů přes 12 párů - montáž</t>
  </si>
  <si>
    <t>56</t>
  </si>
  <si>
    <t>57</t>
  </si>
  <si>
    <t>58</t>
  </si>
  <si>
    <t>75A321</t>
  </si>
  <si>
    <t>Spojka rovná pro plastové kabely s jádry o průměru 1 mm2 do 12 párů</t>
  </si>
  <si>
    <t>59</t>
  </si>
  <si>
    <t>Spojka rovná pro plastové kabely s jádry o průměru 1 mm2 přes 12 párů</t>
  </si>
  <si>
    <t>60</t>
  </si>
  <si>
    <t>61</t>
  </si>
  <si>
    <t>05</t>
  </si>
  <si>
    <t>Přejezd P6803 - doplnění výstražníků -  zemní práce při montážích</t>
  </si>
  <si>
    <t>62</t>
  </si>
  <si>
    <t>Ostatní požadavky - geodetické zaměření</t>
  </si>
  <si>
    <t>63</t>
  </si>
  <si>
    <t>13183A</t>
  </si>
  <si>
    <t>Hloubení jam zapaž i nezapaž tř. II - bez dopravy</t>
  </si>
  <si>
    <t>Stratovací jámy - pro přechod pod kolejemi</t>
  </si>
  <si>
    <t>1. Položka obsahuje: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 nezahrnuje uložení zeminy (na skládku, do násypu) ani poplatky za skládku, vykazují se v položce č.0141**  
3. Způsob měření:  
Udává se počet kubických metrů</t>
  </si>
  <si>
    <t>64</t>
  </si>
  <si>
    <t>Stratovací jámy - pro přechody pod silnicí</t>
  </si>
  <si>
    <t>65</t>
  </si>
  <si>
    <t>66</t>
  </si>
  <si>
    <t>Zásyp/ záhrn kabelovýh tras</t>
  </si>
  <si>
    <t>67</t>
  </si>
  <si>
    <t>Startovací jámy - přechod pod kolejemi</t>
  </si>
  <si>
    <t>68</t>
  </si>
  <si>
    <t>Startovací jámy - přechod pod silnicemi</t>
  </si>
  <si>
    <t>69</t>
  </si>
  <si>
    <t>702111</t>
  </si>
  <si>
    <t>Kabelový žlab zemní včetně krytu světlé šířky do 120 mm</t>
  </si>
  <si>
    <t>70</t>
  </si>
  <si>
    <t>Přechod pod silnicí</t>
  </si>
  <si>
    <t>1. Položka obsahuje:  
 – přípravu podkladu pro osazení  
2. Položka neobsahuje:  
 X  
3. Způsob měření:  
Měří se metr délkový.</t>
  </si>
  <si>
    <t>71</t>
  </si>
  <si>
    <t>Přechod pod kolejemi</t>
  </si>
  <si>
    <t>72</t>
  </si>
  <si>
    <t>702901</t>
  </si>
  <si>
    <t>Zasypání kabelového žlabu vrstvou z přesátého písku světlé šířky do 120 mm</t>
  </si>
  <si>
    <t>1. Položka obsahuje:  
 – veškeré práce a materiál obsažený v názvu položky  
2. Položka neobsahuje:  
 X  
3. Způsob měření:  
Měří se metr délkový.</t>
  </si>
  <si>
    <t>06</t>
  </si>
  <si>
    <t>Přejezdy P6801, P6802, P6804, P6805 a P6806 - úpravy a nastavení</t>
  </si>
  <si>
    <t>73</t>
  </si>
  <si>
    <t>75E117</t>
  </si>
  <si>
    <t>Dozor pracovníků provozovatele při práci na živém zařízení</t>
  </si>
  <si>
    <t>HOD</t>
  </si>
  <si>
    <t>5přejezdů x 8hod (nastavení přejezdů + spolupráce DLZT)</t>
  </si>
  <si>
    <t>1. Položka obsahuje:  
Při provádění prací na zařízení, které je v provozu, určují pracovníci správy dopravní cesty kdy a jak je možné potřebný zásah provést. Dozor pracovníků provozovatele při práci na živém zařízení se měří v hodinách (HOD). Položka obsahuje náklady na ztrátu času pracovníků prozozovatele, kteří tento čas využijí ve prospěch prováděné stavby.  
2. Položka neobsahuje:  
 X  
3. Způsob měření:  
Udává se počet hodin provádění dozoru, revize nebo práce.</t>
  </si>
  <si>
    <t>74</t>
  </si>
  <si>
    <t>75E197</t>
  </si>
  <si>
    <t>Příprava a celkové zkoušky přejezdového zabezpečovacího zařízení pro jednu kolej</t>
  </si>
  <si>
    <t>P6801, P6802, P6804 a P6805 = 2xkolej + P6806 = 4xkoleje (nastavení přejezdů + spolupráce DLZT)</t>
  </si>
  <si>
    <t>1. Položka obsahuje:  
Regulování a aktivování automat. přej. zařízení. Příprava a provedení celkových zkoušek přejezdového zab.zařízení. Položka obsahuje kompletní náklady na přezkoušení a regulaci.  
2. Položka neobsahuje:  
 X  
3. Způsob měření:  
Udává se počet kusů kompletní konstrukce nebo práce.</t>
  </si>
  <si>
    <t>07</t>
  </si>
  <si>
    <t>Úpravy ETCS</t>
  </si>
  <si>
    <t>75</t>
  </si>
  <si>
    <t>75F227.R1</t>
  </si>
  <si>
    <t>ETCS - úpravy RBC, zaměření infrastruktury, přezkoušení</t>
  </si>
  <si>
    <t>KPL</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</si>
  <si>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</si>
  <si>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08</t>
  </si>
  <si>
    <t>Zkoušky regulace, aktivace, hodinové sazby</t>
  </si>
  <si>
    <t>76</t>
  </si>
  <si>
    <t>77</t>
  </si>
  <si>
    <t>75E127</t>
  </si>
  <si>
    <t>Celková prohlídka zařízení a vyhotovení revizní zprávy</t>
  </si>
  <si>
    <t>1. Položka obsahuje:  
Kontrola zařízení, zda odpovídá podmínkám pro bezpečný provoz, včetně potřebných měření a vyhotovení revizní zprávy odpovědným pracovníkem. Položka obsahuje náklady na vlastní kontrolu, příslušná měření a zpracování revizní zprávy. Účtuje se v hodinových sazbách (HOD).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</si>
  <si>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</si>
  <si>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</si>
  <si>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</si>
  <si>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náklady na zkoušky  
2. Položka neobsahuje:  
 X  
3. Způsob měření:  
Udává se počet kusů kompletní konstrukce nebo práce</t>
  </si>
  <si>
    <t>79</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</si>
  <si>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</si>
  <si>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</si>
  <si>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</si>
  <si>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80</t>
  </si>
  <si>
    <t>09</t>
  </si>
  <si>
    <t>Odpadové hospodářství</t>
  </si>
  <si>
    <t>81</t>
  </si>
  <si>
    <t>015111.R1</t>
  </si>
  <si>
    <t>Poplatky za likvidaců odpadů nekontaminovaných - 17 05 04  Vytěžené zeminy a horniny - možnost uložení zeminy na povrchu terénu, vč. dopravy odpadu</t>
  </si>
  <si>
    <t>TUN</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</si>
  <si>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</si>
  <si>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82</t>
  </si>
  <si>
    <t>015130</t>
  </si>
  <si>
    <t>Poplatky za likvidaci odpadů nekontaminovaných - 17 03 02  Vybouraný asfaltový  beton bez dehtu</t>
  </si>
  <si>
    <t>83</t>
  </si>
  <si>
    <t>015140.R</t>
  </si>
  <si>
    <t>Poplatky za likvidaci odpadů nekontaminovaných - 17 01 01  beton z demolic objektů, základů TV, vč. dopravy odpadu</t>
  </si>
  <si>
    <t>84</t>
  </si>
  <si>
    <t>015240</t>
  </si>
  <si>
    <t>Poplatky za likvidaci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</si>
  <si>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</si>
  <si>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85</t>
  </si>
  <si>
    <t>015310</t>
  </si>
  <si>
    <t>Poplatky za likvidaci odpadů nekontaminovaných - 16 02 14  Elektrošrot</t>
  </si>
  <si>
    <t>(vyřazená el. zařízení a přístr. - Al, Cu a vz. kovy)</t>
  </si>
  <si>
    <t>86</t>
  </si>
  <si>
    <t>015420.R1</t>
  </si>
  <si>
    <t>Poplatky za likvidaci odpadů nekontaminovaných - 15 01 01  Papírové obaly</t>
  </si>
  <si>
    <t>87</t>
  </si>
  <si>
    <t>015420.R2</t>
  </si>
  <si>
    <t>Poplatky za likvidaci odpadů nekontaminovaných - 15 01 02  Plastové obaly</t>
  </si>
  <si>
    <t>88</t>
  </si>
  <si>
    <t>015621</t>
  </si>
  <si>
    <t>Poplatky za likvidaců odpadů nebezpečných - kabely s plastovu izolací</t>
  </si>
  <si>
    <t>(zbytky kabelů, vodičů)</t>
  </si>
  <si>
    <t>D.2</t>
  </si>
  <si>
    <t>STAVEBNÍ ČÁST</t>
  </si>
  <si>
    <t xml:space="preserve">  D.2.1</t>
  </si>
  <si>
    <t>Inženýrské objekty</t>
  </si>
  <si>
    <t>D.2.1</t>
  </si>
  <si>
    <t>D.2.1.1</t>
  </si>
  <si>
    <t>Železniční svršek a spodek</t>
  </si>
  <si>
    <t>O3</t>
  </si>
  <si>
    <t>D.2.1.1.1</t>
  </si>
  <si>
    <t>Železniční svršek</t>
  </si>
  <si>
    <t>O4</t>
  </si>
  <si>
    <t>SO 10-17-01</t>
  </si>
  <si>
    <t>T.ú. Blansko - Rájec Jestřebí, železniční svršek</t>
  </si>
  <si>
    <t>Zemní práce</t>
  </si>
  <si>
    <t>13373</t>
  </si>
  <si>
    <t>HLOUBENÍ ŠACHET ZAPAŽ I NEPAŽ TŘ. I</t>
  </si>
  <si>
    <t>19-I</t>
  </si>
  <si>
    <t>Dle technické zprávy, výkresových příloh projektové dokumentace a dle TKP staveb státních drah. Dle výkazů materiálu projektu. Dle tabulky kubatur projektanta. 
výkop pro základ návěstí;0,7+0,351.05=1.050 [A]</t>
  </si>
  <si>
    <t>Základy</t>
  </si>
  <si>
    <t>27152</t>
  </si>
  <si>
    <t>POLŠTÁŘE POD ZÁKLADY Z KAMENIVA DRCENÉHO</t>
  </si>
  <si>
    <t>Dle technické zprávy, výkresových příloh projektové dokumentace a dle TKP staveb státních drah. Dle výkazů materiálu projektu. Dle tabulky kubatur projektanta. 
podsyp pod betonový základ tl. 0,1m;0,03+0,060.09=0.090 [A]</t>
  </si>
  <si>
    <t>27231A</t>
  </si>
  <si>
    <t>ZÁKLADY Z PROSTÉHO BETONU DO C20/25</t>
  </si>
  <si>
    <t>Dle technické zprávy, výkresových příloh projektové dokumentace a dle TKP staveb státních drah. Dle výkazů materiálu projektu. Dle tabulky kubatur projektanta. 
betonový základ (O 0,45x1,0m);0,32+0,64 0.96=0.960 [A]</t>
  </si>
  <si>
    <t>Zřízení drážního svršku</t>
  </si>
  <si>
    <t>512550</t>
  </si>
  <si>
    <t>KOLEJOVÉ LOŽE - ZŘÍZENÍ Z KAMENIVA HRUBÉHO DRCENÉHO (ŠTĚRK)</t>
  </si>
  <si>
    <t>Dle technické zprávy, výkresových příloh projektové dokumentace a dle TKP staveb státních drah. Dle výkazů materiálu projektu. Dle tabulky kubatur projektanta. 
nové štěrkové lože fr. 31.5/63 mm;305305=305.000 [A]</t>
  </si>
  <si>
    <t>513550</t>
  </si>
  <si>
    <t>KOLEJOVÉ LOŽE - DOPLNĚNÍ Z KAMENIVA HRUBÉHO DRCENÉHO (ŠTĚRK)</t>
  </si>
  <si>
    <t>Dle technické zprávy, výkresových příloh projektové dokumentace a dle TKP staveb státních drah. Dle výkazů materiálu projektu. Dle tabulky kubatur projektanta. 
následná úprava směrového a výškového uspořádání koleje - 3. podbití  
s dosypáním ŠL (0.1 m3 na m);1212=12.000 [A]</t>
  </si>
  <si>
    <t>1. Položka obsahuje:  
 – dodávku a osazení panelů  
 – urovnání povrchu podkladu živičnou směsí  
 – vyčištění spar mezi panely stlačeným vzduchem a jejich výplň zálivkou  
2. Položka neobsahuje:  
 – případné prolití kolejového lože pryskyřicí, naceňuje se položkou 515000  
3. Způsob měření:  
Měří se metr krychlový kolejového lože v projektovaném profilu.</t>
  </si>
  <si>
    <t>524352</t>
  </si>
  <si>
    <t>KOLEJ 60 E2 DLOUHÉ PASY, ROZD. "U", BEZSTYKOVÁ, PR. BET. BEZPODKLADNICOVÝ, UP. PRUŽNÉ</t>
  </si>
  <si>
    <t>Dle technické zprávy, výkresových příloh projektové dokumentace a dle TKP staveb státních drah. Dle výkazů materiálu projektu. Dle tabulky kubatur projektanta. 
žsv. UIC60 -  nové kolejnice 60 E2, (ocel jakosti R260)   
nové předpjaté betonové pražce s bezpodkladnicovým pružným upevněním  
(upevnění typ W14 se svěrkami Skl 14), min. délky 2,6 m o hmotnosti min. 300 kg s úklonem úložné plochy 1:40,  rozd. „u“. dlouhé kolejnicové pásy svařené v BK  
;120120=120.000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</si>
  <si>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na rychlost určenou projektem nebo jiným zadáním  
 – konečnou výškovou a směrovou úpravu koleje do předepsané polohy projektem nebo jiným zadáním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3. Způsob měření:  
Měří se délka koleje ve smyslu ČSN 73 6360, tj. v ose koleje.</t>
  </si>
  <si>
    <t>545112</t>
  </si>
  <si>
    <t>SVAR KOLEJNIC (STEJNÉHO TVARU) 60 E2, R 65 SPOJITĚ</t>
  </si>
  <si>
    <t>Dle technické zprávy, výkresových příloh projektové dokumentace a dle TKP staveb státních drah. Dle výkazů materiálu projektu. Dle tabulky kubatur projektanta. 
počet svarů v nové koleji;4*28=8.000 [A]</t>
  </si>
  <si>
    <t>(Jednotlivým svarem se rozumí počet svarů na daném úseku a v daném čase do cca 7 kusů včetně. Nad tento počet už to bývá spojité, zpravidla strojní svařování.)  
1. Položka obsahuje:  
 – úpravu koleje nebo výhybky, tj. povolení upevňovadel, jejich případná výměna, úprava dilatačních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</si>
  <si>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549111</t>
  </si>
  <si>
    <t>BROUŠENÍ KOLEJE A VÝHYBEK</t>
  </si>
  <si>
    <t>Dle technické zprávy, výkresových příloh projektové dokumentace a dle TKP staveb státních drah. Dle výkazů materiálu projektu. Dle tabulky kubatur projektanta. 
broušení kolejnic;120  
120=120.000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</si>
  <si>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</si>
  <si>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549331-R</t>
  </si>
  <si>
    <t>ZŘÍZENÍ BEZSTYKOVÉ KOLEJE NA NOVÝCH ÚSECÍCH V KOLEJI</t>
  </si>
  <si>
    <t>Dle technické zprávy, výkresových příloh projektové dokumentace a dle TKP staveb státních drah. Dle výkazů materiálu projektu. Dle tabulky kubatur projektanta. 
zřízení bezstykové koleje v nové koleji;120120=120.000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</si>
  <si>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</si>
  <si>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R542312</t>
  </si>
  <si>
    <t>NÁSLEDNÁ ÚPRAVA SMĚROVÉHO A VÝŠKOVÉHO USPOŘÁDÁNÍ KOLEJEÚPRAVA GPK</t>
  </si>
  <si>
    <t>Dle technické zprávy, výkresových příloh projektové dokumentace a dle TKP staveb státních drah. Dle výkazů materiálu projektu. Dle tabulky kubatur projektanta. 
následná úprava směrového a výškového uspořádání koleje - 3. podbití;120120=120.000 [A]</t>
  </si>
  <si>
    <t>90</t>
  </si>
  <si>
    <t>Ostatní konstrukce a práce</t>
  </si>
  <si>
    <t>02940</t>
  </si>
  <si>
    <t>OSTATNÍ POŽADAVKY - VYPRACOVÁNÍ DOKUMENTACE</t>
  </si>
  <si>
    <t>Dle technické zprávy, výkresových příloh projektové dokumentace a dle TKP staveb státních drah. Dle výkazů materiálu projektu. Dle tabulky kubatur projektanta. 
projekt ZZ;11=1.000 [A]</t>
  </si>
  <si>
    <t>029611</t>
  </si>
  <si>
    <t>OSTATNÍ POŽADAVKY - ODBORNÝ DOZOR</t>
  </si>
  <si>
    <t>Dle technické zprávy, výkresových příloh projektové dokumentace a dle TKP staveb státních drah. Dle výkazů materiálu projektu. Dle tabulky kubatur projektanta. 
odborný dozor;5,0  
5=5.000 [A]</t>
  </si>
  <si>
    <t>zahrnuje veškeré náklady spojené s objednatelem požadovaným dozorem</t>
  </si>
  <si>
    <t>R10297</t>
  </si>
  <si>
    <t>KONTROLA GKP MĚŘÍCÍM VOZEM</t>
  </si>
  <si>
    <t>KM</t>
  </si>
  <si>
    <t>Firemní</t>
  </si>
  <si>
    <t>Dle technické zprávy, výkresových příloh projektové dokumentace a dle TKP staveb státních drah. Dle výkazů materiálu projektu. Dle tabulky kubatur projektanta. 
kontrola GPK měřícím vozem;0,12  
0.12=0.120 [A]</t>
  </si>
  <si>
    <t>92</t>
  </si>
  <si>
    <t>Doplňující konstrukce a práce</t>
  </si>
  <si>
    <t>923311</t>
  </si>
  <si>
    <t>PŘEDVĚSTNÍK N - TROJÚHELNÍKOVÝ ŠTÍT</t>
  </si>
  <si>
    <t>Dle technické zprávy, výkresových příloh projektové dokumentace a dle TKP staveb státních drah. Dle výkazů materiálu projektu. Dle tabulky kubatur projektanta. 
předvěstník typ N;2 2=2.000 [A]</t>
  </si>
  <si>
    <t>923321</t>
  </si>
  <si>
    <t>PŘEDVĚSTNÍK NS - TABULE</t>
  </si>
  <si>
    <t>Dle technické zprávy, výkresových příloh projektové dokumentace a dle TKP staveb státních drah. Dle výkazů materiálu projektu. Dle tabulky kubatur projektanta. 
předvěstník typ NS;22=2.000 [A]</t>
  </si>
  <si>
    <t>923341</t>
  </si>
  <si>
    <t>RYCHLOSTNÍK N - TABULE</t>
  </si>
  <si>
    <t>Dle technické zprávy, výkresových příloh projektové dokumentace a dle TKP staveb státních drah. Dle výkazů materiálu projektu. Dle tabulky kubatur projektanta. 
rychlostník typ N;66=6.000 [A]</t>
  </si>
  <si>
    <t>923351</t>
  </si>
  <si>
    <t>RYCHLOSTNÍK NS - TABULE</t>
  </si>
  <si>
    <t>Dle technické zprávy, výkresových příloh projektové dokumentace a dle TKP staveb státních drah. Dle výkazů materiálu projektu. Dle tabulky kubatur projektanta. 
rychlostník typ NS;44=4.000 [A]</t>
  </si>
  <si>
    <t>923821</t>
  </si>
  <si>
    <t>SLOUPEK DN 60 PRO NÁVĚST</t>
  </si>
  <si>
    <t>Dle technické zprávy, výkresových příloh projektové dokumentace a dle TKP staveb státních drah. Dle výkazů materiálu projektu. Dle tabulky kubatur projektanta. 
ocelová stojka dl. 4,0m O 0,07m + osazení do základu + ochranný nátěr;4+26=6.000 [A]</t>
  </si>
  <si>
    <t>96</t>
  </si>
  <si>
    <t>Bourání a demontáže</t>
  </si>
  <si>
    <t>965010</t>
  </si>
  <si>
    <t>ODSTRANĚNÍ KOLEJOVÉHO LOŽE A DRÁŽNÍCH STEZEK</t>
  </si>
  <si>
    <t>Dle technické zprávy, výkresových příloh projektové dokumentace a dle TKP staveb státních drah. Dle výkazů materiálu projektu. Dle tabulky kubatur projektanta. 
odtěžení celkem (0.3 m pod ložnou plochou praže);143143=143.000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</si>
  <si>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</si>
  <si>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</si>
  <si>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NÁSLEDNÝMROZEBRÁNÍM</t>
  </si>
  <si>
    <t>Dle technické zprávy, výkresových příloh projektové dokumentace a dle TKP staveb státních drah. Dle výkazů materiálu projektu. Dle tabulky kubatur projektanta. 
koleje na betonových pražcích tv. UIC60;8282=82.000 [A]</t>
  </si>
  <si>
    <t>965154</t>
  </si>
  <si>
    <t>DEMONTÁŽ KOLEJE NA MOSTNÍCH KONSTRUKCÍCH ROZEBRÁNÍM DO SOUČÁSTÍ</t>
  </si>
  <si>
    <t>Dle technické zprávy, výkresových příloh projektové dokumentace a dle TKP staveb státních drah. Dle výkazů materiálu projektu. Dle tabulky kubatur projektanta. 
koleje na dřevěných mostnicích:  
 UIC 60;3838=38.000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</si>
  <si>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</si>
  <si>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965841</t>
  </si>
  <si>
    <t>DEMONTÁŽ JAKÉKOLIV NÁVĚSTI</t>
  </si>
  <si>
    <t>Dle technické zprávy, výkresových příloh projektové dokumentace a dle TKP staveb státních drah. Dle výkazů materiálu projektu. Dle tabulky kubatur projektanta. 
snesení stávající výstroje trati 
rychlostník typ N;66=6.000 [A] 
rychlostník typ NS;4 4=4.000 [B] 
Celkem: A+B=10.000 [C]</t>
  </si>
  <si>
    <t>96615</t>
  </si>
  <si>
    <t>BOURÁNÍ KONSTRUKCÍ Z PROSTÉHO BETONU</t>
  </si>
  <si>
    <t>Dle technické zprávy, výkresových příloh projektové dokumentace a dle TKP staveb státních drah. Dle výkazů materiálu projektu. Dle tabulky kubatur projektanta. 
 - stávající šachty, trouby, panely a konstrukce do odpadu (o) 17 01 01;22=2.000 [A]</t>
  </si>
  <si>
    <t>995</t>
  </si>
  <si>
    <t>Poplatky za skládky</t>
  </si>
  <si>
    <t>R-015112</t>
  </si>
  <si>
    <t>POPLATKY ZA LIKVIDACŮ ODPADŮ NEKONTAMINOVANÝCH - 17 05 04  VYTĚŽENÉ ZEMINY A HORNINY -  I. TŘÍDATĚŽITELNOSTI, VČ. DOPRAVY</t>
  </si>
  <si>
    <t>T</t>
  </si>
  <si>
    <t>Dle technické zprávy, výkresových příloh projektové dokumentace a dle TKP staveb státních drah. Dle výkazů materiálu projektu. Dle tabulky kubatur projektanta. 
odpady-výkopy pro základy samostatných sloupků;2,02=2.000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</si>
  <si>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2. Způsob měření:  
Tunou se rozumí hmotnost odpadu vytříděného v souladu se zákonem č. 185/2001 Sb., o nakládání s odpady, v platném znění.</t>
  </si>
  <si>
    <t>R-015140</t>
  </si>
  <si>
    <t>POPLATKY ZA LIKVIDACI ODPADŮ NEKONTAMINOVANÝCH - 17 01 01  BETON Z DEMOLIC OBJEKTŮ, ZÁKLADŮ TVVČ. DOPRAVY</t>
  </si>
  <si>
    <t>Dle technické zprávy, výkresových příloh projektové dokumentace a dle TKP staveb státních drah. Dle výkazů materiálu projektu. Dle tabulky kubatur projektanta. 
odpady - námezníky, sloupkové ZZ, …;55=5.000 [A] 
betony ze základových patek, staničníků zajišťovací značek apod.;1,5 1.5=1.500 [B] 
Celkem: A+B=6.500 [C]</t>
  </si>
  <si>
    <t>R-015150</t>
  </si>
  <si>
    <t>POPLATKY ZA LIKVIDACI ODPADŮ - 17 05 08 ŠTĚRK Z KOLEJIŠTĚ (ODPAD PO RECYKLACI)VČ. DOPRAVY</t>
  </si>
  <si>
    <t>Dle technické zprávy, výkresových příloh projektové dokumentace a dle TKP staveb státních drah. Dle výkazů materiálu projektu. Dle tabulky kubatur projektanta. 
odpad (o) 17 05 08;293,2293.2=293.200 [A]</t>
  </si>
  <si>
    <t>R-015210</t>
  </si>
  <si>
    <t>POPLATKY ZA LIKVIDACI ODPADŮ - 17 01 01 ŽELEZNIČNÍ PRAŽCE BETONOVÉVČ. DOPRAVY</t>
  </si>
  <si>
    <t>Dle technické zprávy, výkresových příloh projektové dokumentace a dle TKP staveb státních drah. Dle výkazů materiálu projektu. Dle tabulky kubatur projektanta. 
odpady betonové pražce;41,841.8=41.800 [A]</t>
  </si>
  <si>
    <t>R-015250</t>
  </si>
  <si>
    <t>POPLATKY ZA LIKVIDACI ODPADŮ NEKONTAMINOVANÝCH - 17 02 03 POLYETYLENOVÉ PODLOŽKY (ŽEL. SVRŠEK)VČ. DOPRAVY</t>
  </si>
  <si>
    <t>Dle technické zprávy, výkresových příloh projektové dokumentace a dle TKP staveb státních drah. Dle výkazů materiálu projektu. Dle tabulky kubatur projektanta. 
PE podložky;0,0010.001=0.001 [A] 
plastové podložky;0,040  
0.04=0.040 [B] 
Celkem: A+B=0.041 [C]</t>
  </si>
  <si>
    <t>R-015260</t>
  </si>
  <si>
    <t>POPLATKY ZA LIKVIDACI ODPADŮ NEKONTAMINOVANÝCH - 07 02 99 PRYŽOVÉ PODLOŽKY (ŽEL. SVRŠEK)VČ. DOPRAVY</t>
  </si>
  <si>
    <t>Dle technické zprávy, výkresových příloh projektové dokumentace a dle TKP staveb státních drah. Dle výkazů materiálu projektu. Dle tabulky kubatur projektanta. 
pryžové podložky;0,1290.129=0.129 [A]</t>
  </si>
  <si>
    <t>R-062170</t>
  </si>
  <si>
    <t>POPLATKY ZA LIKVIDACI ODPADŮ NEKONTAMINOVANÝCH - ŽELEZNÝ ŠROTVČ. DOPRAVY</t>
  </si>
  <si>
    <t>Dle technické zprávy, výkresových příloh projektové dokumentace a dle TKP staveb státních drah. Dle výkazů materiálu projektu. Dle tabulky kubatur projektanta. 
šrot kolejnice;13,7  
13.7=13.700 [A] 
šrot drobné kolejivo;3,1  
3.1=3.100 [B] 
ocelové stojky a tabule;0,50.5=0.500 [C] 
Celkem: A+B+C=17.300 [D]</t>
  </si>
  <si>
    <t>D.2.1.1.2</t>
  </si>
  <si>
    <t>Železniční spodek</t>
  </si>
  <si>
    <t>SO 10-16-01</t>
  </si>
  <si>
    <t>T.ú. Blansko - Rájec Jestřebí, železniční spodek</t>
  </si>
  <si>
    <t>12373</t>
  </si>
  <si>
    <t>ODKOP PRO SPOD STAVBU SILNIC A ŽELEZNIC TŘ. I</t>
  </si>
  <si>
    <t>Dle technické zprávy, výkresových příloh projektové dokumentace a dle TKP staveb státních drah. Dle výkazů materiálu projektu. Dle tabulky kubatur projektanta. 
třída těžitelnosti I ve smyslu ČSN 73 6133  
 - výkopy z kolejiště - zemina;222222=222.000 [A]</t>
  </si>
  <si>
    <t>18110</t>
  </si>
  <si>
    <t>ÚPRAVA PLÁNĚ SE ZHUTNĚNÍM V HORNINĚ TŘ. I</t>
  </si>
  <si>
    <t>Dle technické zprávy, výkresových příloh projektové dokumentace a dle TKP staveb státních drah. Dle výkazů materiálu projektu. Dle tabulky kubatur projektanta. 
 - úprava a přehutnění zemní pláně (včetně odřezů);352352=352.000 [A]</t>
  </si>
  <si>
    <t>položka zahrnuje úpravu pláně včetně vyrovnání výškových rozdílů. Míru zhutnění určuje projekt.</t>
  </si>
  <si>
    <t>Drážní spodek - sanace a terénní úpravy</t>
  </si>
  <si>
    <t>501101</t>
  </si>
  <si>
    <t>ZŘÍZENÍ KONSTRUKČNÍ VRSTVY TĚLESA ŽELEZNIČNÍHO SPODKU ZE ŠTĚRKODRTI NOVÉ</t>
  </si>
  <si>
    <t>1Dle technické zprávy, výkresových příloh projektové dokumentace a dle TKP staveb státních drah. Dle výkazů materiálu projektu. Dle tabulky kubatur projektanta. 
 - podkladní vrstva ŠD fr. 0/32 - celkem;114114=114.000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</si>
  <si>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</si>
  <si>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</si>
  <si>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KONSTRUKČNÍ VRSTVY TĚLESA ŽELEZNIČNÍHO SPODKU Z JINÉHO MATERIÁLU</t>
  </si>
  <si>
    <t>1Dle technické zprávy, výkresových příloh projektové dokumentace a dle TKP staveb státních drah. Dle výkazů materiálu projektu. Dle tabulky kubatur projektanta. 
 - štěrkodrť stabilizovaná cementem (tloušťky min. 300 mm po zhutnění) - dovezeno z centra (ZKPP);7171=71.000 [A]</t>
  </si>
  <si>
    <t>Dle technické zprávy, výkresových příloh projektové dokumentace a dle TKP staveb státních drah. Dle výkazů materiálu projektu. Dle tabulky kubatur projektanta. 
odborný dozor;55=5.000 [A]</t>
  </si>
  <si>
    <t>R021301001</t>
  </si>
  <si>
    <t>KONTINUÁLNÍ RADAROVÉ MĚŘENÍ PRAŽCOVÉHO PODLOŽÍ</t>
  </si>
  <si>
    <t>Dle technické zprávy, výkresových příloh projektové dokumentace a dle TKP staveb státních drah. Dle výkazů materiálu projektu. Dle tabulky kubatur projektanta. 
kontrola prostorové průchodnosti koleje;0,12  
0.12=0.120 [A]</t>
  </si>
  <si>
    <t>Dle technické zprávy, výkresových příloh projektové dokumentace a dle TKP staveb státních drah. Dle výkazů materiálu projektu. Dle tabulky kubatur projektanta. 
 - stávající šachty, trouby, panely a konstrukce do odpadu (o) 17 01 01;5/2,32.174=2.174 [A]</t>
  </si>
  <si>
    <t>Dle technické zprávy, výkresových příloh projektové dokumentace a dle TKP staveb státních drah. Dle výkazů materiálu projektu. Dle tabulky kubatur projektanta. 
do odpadu - výkopová zemina - odkop (o) 17 05 04;422422=422.000 [A]</t>
  </si>
  <si>
    <t>Dle technické zprávy, výkresových příloh projektové dokumentace a dle TKP staveb státních drah. Dle výkazů materiálu projektu. Dle tabulky kubatur projektanta. 
 - stávající šachty, trouby, panely a konstrukce do odpadu (o) 17 01 01;55=5.000 [A]</t>
  </si>
  <si>
    <t>D.2.1.4</t>
  </si>
  <si>
    <t>Mosty, propustky, zdi</t>
  </si>
  <si>
    <t>SO 10-19-01</t>
  </si>
  <si>
    <t>T.ú Blansko - Rájec Jestřebí, žel. most v km 182,618</t>
  </si>
  <si>
    <t>00</t>
  </si>
  <si>
    <t>Všeobecné konstrukce a práce</t>
  </si>
  <si>
    <t>02750</t>
  </si>
  <si>
    <t>POMOC PRÁCE ZŘÍZ NEBO ZAJIŠŤ LEŠENÍ</t>
  </si>
  <si>
    <t>Dle technické zprávy, výkresových příloh projektové dokumentace, TKP staveb státních drah a výkazů materiálu projektu. 
dočasné podepření stávajících nosných kcí při montáži; 11=1.000 [A]</t>
  </si>
  <si>
    <t>zahrnuje veškeré náklady spojené s objednatelem požadovanými zařízeními</t>
  </si>
  <si>
    <t>11130</t>
  </si>
  <si>
    <t>SEJMUTÍ DRNU</t>
  </si>
  <si>
    <t>předpoklad;     20,0*480=80.000 [A]</t>
  </si>
  <si>
    <t>včetně vodorovné dopravy  a uložení na skládku</t>
  </si>
  <si>
    <t>12573</t>
  </si>
  <si>
    <t>VYKOPÁVKY ZE ZEMNÍKŮ A SKLÁDEK TŘ. I</t>
  </si>
  <si>
    <t>Dle technické zprávy, výkresových příloh projektové dokumentace a dle TKP staveb státních drah. Dle výkazů materiálu projektu. Dle tabulky kubatur projektanta. 
zemina pro svahové kužely, dle pol. 17511; 14,0014=14.000 [A]</t>
  </si>
  <si>
    <t>13173</t>
  </si>
  <si>
    <t>HLOUBENÍ JAM ZAPAŽ I NEPAŽ TŘ. I</t>
  </si>
  <si>
    <t>Dle technické zprávy, výkresových příloh projektové dokumentace, TKP staveb státních drah a výkazů materiálu projektu. 
dle výkresu výkopů 2.10.2;   2*10,00*6,0120=120.000 [A] 
dle výkresu výkopů 2.10.3; 2*10,0*6,00120=120.000 [B] 
Celkem: A+B=240.000 [C]</t>
  </si>
  <si>
    <t>17120</t>
  </si>
  <si>
    <t>ULOŽENÍ SYPANINY DO NÁSYPŮ A NA SKLÁDKY BEZ ZHUTNĚNÍ</t>
  </si>
  <si>
    <t>Dle technické zprávy, výkresových příloh projektové dokumentace, TKP staveb státních drah a výkazů materiálu projektu. 
zemina z vrtů;     3,14*0,10*0,10*6,0*5*43.768=3.768 [A] 
dle pol. 13173;       240,0240=240.000 [B] 
dle pol. 17511, odpočet zeminy na svahové kužely; -14,00-14=-14.000 [C] 
Celkem: A+B+C=229.768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</si>
  <si>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</si>
  <si>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</si>
  <si>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</si>
  <si>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Dle technické zprávy, výkresových příloh projektové dokumentace a dle TKP staveb státních drah. Dle výkazů materiálu projektu. Dle tabulky kubatur projektanta. 
svahové kužely; 4*3,5014=14.000 [A]</t>
  </si>
  <si>
    <t>17581</t>
  </si>
  <si>
    <t>OBSYP POTRUBÍ A OBJEKTŮ Z NAKUPOVANÝCH MATERIÁLŮ</t>
  </si>
  <si>
    <t>Dle technické zprávy, výkresových příloh projektové dokumentace, TKP staveb státních drah a výkazů materiálu projektu. 
obsyp drenáže, měřeno digitálně;     0,10*(4,25+5,65)*21.98=1.980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</si>
  <si>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</si>
  <si>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224367</t>
  </si>
  <si>
    <t>VÝZTUŽ PILOT TUHÁ</t>
  </si>
  <si>
    <t>Dle technické zprávy, výkresových příloh projektové dokumentace, TKP staveb státních drah a výkazů materiálu projektu. 
dle výkresu 2.5.1, ocel. perforovaná trubka; 10*0,0353*11,354.007=4.007 [A] 
dle výkresu 2.5.2; ocel. perforovaná trubka pr. 127 mm; 10*0,0353*11,354.007=4.007 [B] 
Celkem: A+B=8.014 [C]</t>
  </si>
  <si>
    <t>23217</t>
  </si>
  <si>
    <t>ŠTĚTOVÉ STĚNY BERANĚNÉ Z KOVOVÝCH DÍLCŮ DOČASNÉ (HMOTNOST)</t>
  </si>
  <si>
    <t>Dle technické zprávy, výkresových příloh projektové dokumentace a dle TKP staveb státních drah. Dle výkazů materiálu projektu. Dle tabulky kubatur projektanta. 
štětové stěny Larsen IIIN, dle přílohy 2.10.2; 27175,00/1000 27.175=27.175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</si>
  <si>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</si>
  <si>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</si>
  <si>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</si>
  <si>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Dle technické zprávy, výkresových příloh projektové dokumentace a dle TKP staveb státních drah. Dle výkazů materiálu projektu. Dle tabulky kubatur projektanta. 
štětové stěny Larsen IIIN, dle přílohy 2.10.2; 26660,00/1000 26.66=26.660 [A]</t>
  </si>
  <si>
    <t>položka zahrnuje odstranění stěn včetně odvozu a uložení na skládku</t>
  </si>
  <si>
    <t>26114</t>
  </si>
  <si>
    <t>VRTY PRO KOTVENÍ, INJEKTÁŽ A MIKROPILOTY NA POVRCHU TŘ. I D DO 200MM</t>
  </si>
  <si>
    <t>Dle technické zprávy, výkresových příloh projektové dokumentace, TKP staveb státních drah a výkazů materiálu projektu. 
dle přílohy 2.5.1;  kořen dl. 6,00m; hor. I a II 
6,00*5*260=60.000 [A] 
dle přílohy 2.5.2; kořen dl. 6,00m; hor. I a II 
6,00*5*260=60.000 [B] 
Celkem: A+B=120.000 [C]</t>
  </si>
  <si>
    <t>26154</t>
  </si>
  <si>
    <t>VRTY PRO KOTVENÍ, INJEKTÁŽ A MIKROPILOTY NA POVRCHU TŘ. V D DO 200MM</t>
  </si>
  <si>
    <t>Dle technické zprávy, výkresových příloh projektové dokumentace a dle TKP staveb státních drah. Dle výkazů materiálu projektu. Dle tabulky kubatur projektanta. 
dle př. 2.4.2; průvrt pr. 200 mm ve stáv. dříku opěry pro drenážní potrubí; 1,901.9=1.900 [A] 
dle př. 2.4.3; průvrt pr. 200 mm ve stáv. dříku opěry pro drenážní potrubí; 1,901.9=1.900 [B] 
jádrové vrtání vrtů pro mikropiloty 
dle výkresu 2.5.1 -  hor V. do ŽB opěr 
5,00*5*250=50.000 [C] 
dle výkresu 2.5.2 - hor V. - vrty pro mikropiloty do ŽB opěr 
5,00*5*250=50.000 [D] 
Celkem: A+B+C+D=103.800 [E]</t>
  </si>
  <si>
    <t>261914</t>
  </si>
  <si>
    <t>VRTY PRO KOTVENÍ A INJEKTÁŽ TŘ V A VI NA POVRCHU D DO 35MM</t>
  </si>
  <si>
    <t>Dle technické zprávy, výkresových příloh projektové dokumentace a dle TKP staveb státních drah. Dle výkazů materiálu projektu. Dle tabulky kubatur projektanta. 
dle výkresu 2.4.2, dl. 0,50 m profil 30 mm;     0,50*(12+13)12.5=12.500 [A] 
dle výkresu 2.4.3, dl. 0,50 m profil 30 mm;     0,50*(13+12)12.5=12.500 [B] 
Celkem: A+B=25.000 [C]</t>
  </si>
  <si>
    <t>položka zahrnuje:  
přemístění, montáž a demontáž vrtných souprav  
svislou dopravu zeminy z vrtu  
vodorovnou dopravu zeminy bez uložení na skládku  
případně nutné pažení dočasné (včetně odpažení) i trvalé</t>
  </si>
  <si>
    <t>261915</t>
  </si>
  <si>
    <t>VRTY PRO KOTVENÍ A INJEKTÁŽ TŘ V A VI NA POVRCHU D DO 50MM</t>
  </si>
  <si>
    <t>Dle technické zprávy, výkresových příloh projektové dokumentace a dle TKP staveb státních drah. Dle výkazů materiálu projektu. Dle tabulky kubatur projektanta. 
dle př. 2.4.3, dl. 0,35 m profil 40 mm - 4ks/úl. práh;  0,35*4*45.6=5.600 [A]</t>
  </si>
  <si>
    <t>282612</t>
  </si>
  <si>
    <t>INJEKTOVÁNÍ VYSOKOTLAKÉ Z CEMENTOVÝCH POJIV V PODZEMÍ</t>
  </si>
  <si>
    <t>Dle technické zprávy, výkresových příloh projektové dokumentace, TKP staveb státních drah a výkazů materiálu projektu. 
dle výkresu 2.5.1; injektážní cementová směs; 10*3,14*0,50*0,50*0,25*6,00*1,1513.541=13.541 [A] 
dle výkresu 2.5.2; injektážní cementová směs mikropilot; 13,6013.6=13.600 [B] 
Celkem: A+B=27.141 [C]</t>
  </si>
  <si>
    <t>285362</t>
  </si>
  <si>
    <t>KOTVENÍ NA POVRCHU Z BETONÁŘSKÉ VÝZTUŽE DL. DO 4M</t>
  </si>
  <si>
    <t>Dle technické zprávy, výkresových příloh projektové dokumentace a dle TKP staveb státních drah. Dle výkazů materiálu projektu. Dle tabulky kubatur projektanta. 
dle přílohy 2.10.3, svorník, pr. 20 mm; ocel. tyč dl. 3,50 m; 2626=26.000 [A]</t>
  </si>
  <si>
    <t>285393</t>
  </si>
  <si>
    <t>DODATEČNÉ KOTVENÍ VLEPENÍM BETONÁŘSKÉ VÝZTUŽE D DO 20MM DO VRTŮ</t>
  </si>
  <si>
    <t>Dle technické zprávy, výkresových příloh projektové dokumentace a dle TKP staveb státních drah. Dle výkazů materiálu projektu. Dle tabulky kubatur projektanta. 
dle výkresu 2.4.2 - trny do úl. prahů, pr. 20 mm, dl 0,65; 5+510=10.000 [A] 
dle výkresu 2.4.3; trny do úl. prahů, pr. 20 mm, dl 0,65; 5+510=10.000 [B] 
Celkem: A+B=20.000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</si>
  <si>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</si>
  <si>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285394</t>
  </si>
  <si>
    <t>DODATEČNÉ KOTVENÍ VLEPENÍM BETONÁŘSKÉ VÝZTUŽE D DO 25MM DO VRTŮ</t>
  </si>
  <si>
    <t>Dle technické zprávy, výkresových příloh projektové dokumentace a dle TKP staveb státních drah. Dle výkazů materiálu projektu. Dle tabulky kubatur projektanta. 
dle výkresu 2.4.2 - kolej č.2; vlepovaná výztuž pr. 25 mm; dl 0,65m; 12+1325=25.000 [A] 
dle výkresu 2.4.3. - kolej č.1; ; vlepovaná výztuž pr. 25 mm; dl 0,65m; 13+1225=25.000 [B] 
Celkem: A+B=50.000 [C]</t>
  </si>
  <si>
    <t>Svislé konstrukce</t>
  </si>
  <si>
    <t>317325</t>
  </si>
  <si>
    <t>ŘÍMSY ZE ŽELEZOBETONU DO C30/37</t>
  </si>
  <si>
    <t>Dle technické zprávy, výkresových příloh projektové dokumentace a dle TKP staveb státních drah. Dle výkazů materiálu projektu. Dle tabulky kubatur  projektanta. 
C 30/37 XC4+XF3, dle výkresu tvaru říms; 2.6.9;  
levá římsa;  0,33*25,638.458=8.458 [A] 
pravá římsa; 0,33*25,638.458=8.458 [B] 
Celkem: A+B=16.916 [C]</t>
  </si>
  <si>
    <t>317365</t>
  </si>
  <si>
    <t>VÝZTUŽ ŘÍMS Z OCELI 10505, B500B</t>
  </si>
  <si>
    <t>Dle technické zprávy, výkresových příloh projektové dokumentace a dle TKP staveb státních drah. Dle výkazů materiálu projektu. Dle tabulky kubatur  projektanta. 
dle výkresu 2.7.7 - výztuž říms; (975,6+975,6)/10001.951=1.951 [A]</t>
  </si>
  <si>
    <t>333326</t>
  </si>
  <si>
    <t>MOSTNÍ OPĚRY A KŘÍDLA ZE ŽELEZOVÉHO BETONU DO C40/50</t>
  </si>
  <si>
    <t>Dle technické zprávy, výkresových příloh projektové dokumentace a dle TKP staveb státních drah. Dle výkazů materiálu projektu. Dle tabulky kubatur projektanta. 
úložné prahy 
dle příl. 2.5.1; 1,43*4,296.135=6.135 [A] 
dle příl. 2.5.2; 1,43*4,296.135=6.135 [B] 
dle příl. 2.5.3; 1,43*4,296.135=6.135 [C] 
dle příl. 2.5.4; 1,43*4,296.135=6.135 [D] 
dělící stěna 
dle příl. 2.5.1; 0,300.3=0.300 [E] 
dle příl. 2.5.2; 7,70*0,352.695=2.695 [F] 
dle příl. 2.5.3; 0,300.3=0.300 [G] 
dle příl. 2.5.4; 7,70*0,352.695=2.695 [H] 
nová křídla 
dle přílohy 2.5.1; 0,75*2,40+0,61*0,84+3,90*0,353.677=3.677 [I] 
dle příl. 2.5.2; 3,90*0,35+0,66*0,64+0,70*0,502.137=2.137 [J] 
dle příl. 2.5.3; 0,75*2,40+0,61*0,84+3,90*0,353.677=3.677 [K] 
dle příl. 2.5.4; 3,90*0,35+0,66*0,64+0,70*0,502.137=2.137 [L] 
základy nových křídel 
levý most 
dle výkresu 2.5.4 - OP2L;  základy nových křídel; 2,00*0,450.9=0.900 [M] 
dle výkresu 2.5.3, OP1L; 3,62*0,451.629=1.629 [N] 
pravý most 
dle výkresu 2.5.1 - OP1P; základy nových křídel; 3,62*0,451.629=1.629 [O] 
dle výkresu 2.5.2 - OP2P; 2,00*0,450.9=0.900 [P] 
Celkem: A+B+C+D+E+F+G+H+I+J+K+L+M+N+O+P=47.216 [Q]</t>
  </si>
  <si>
    <t>333365</t>
  </si>
  <si>
    <t>VÝZTUŽ MOSTNÍCH OPĚR A KŘÍDEL Z OCELI 10505, B500B</t>
  </si>
  <si>
    <t>Dle technické zprávy, výkresových příloh projektové dokumentace a dle TKP staveb státních drah. Dle výkazů materiálu projektu. Dle tabulky kubatur  projektanta. 
dle výkresu 2.7.2 - OP2P; výkaz výztuže pro 2 opěry - OP1+ OP2 - levý a pravý most - vyvázáno zrcadlově; (2413,2+2413,2)/10004.826=4.826 [A] 
dle výkresu 2.7.1 - OP1P; výkaz výztuže pro 2 opěry - OP1+ OP2 - pravý most a levý most - vyvázáno zrcadlově; (2643,5+2643,5)/10005.287=5.287 [B] 
Celkem: A+B=10.113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</si>
  <si>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</si>
  <si>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</si>
  <si>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</si>
  <si>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technické zprávy, výkresových příloh projektové dokumentace a dle TKP staveb státních drah. Dle výkazů materiálu projektu. Dle tabulky kubatur projektanta. 
dle přílohy 2.7.1 
Díl 1 - 2 ks; 97,10*2194.2=194.200 [A] 
Díl 2 - 4 ks; 143,74*4574.96=574.960 [B] 
Díl 3 - 4 ks; 163,90*4655.6=655.600 [C] 
Díl 4 - 2 ks; 159,87*2319.74=319.740 [D] 
Celkem: A+B+C+D=1 744.500 [E]</t>
  </si>
  <si>
    <t>Vodorovné konstrukce</t>
  </si>
  <si>
    <t>421326</t>
  </si>
  <si>
    <t>MOSTNÍ NOSNÉ DESKOVÉ KONSTRUKCE ZE ŽELEZOBETONU C40/50</t>
  </si>
  <si>
    <t>Dle technické zprávy, výkresových příloh projektové dokumentace, TKP staveb státních drah a výkazů materiálu projektu. 
dle tvaru NK levého mostu; příloha 2.6.8; C35/45; 50,5 50.5=50.500 [A] 
dle tvaru NK pravého mostu; příloha 2.6.7; C35/45; 50,550.5=50.500 [B] 
Celkem: A+B=101.000 [C]</t>
  </si>
  <si>
    <t>421365</t>
  </si>
  <si>
    <t>VÝZTUŽ MOSTNÍ DESKOVÉ KONSTRUKCE Z OCELI 10505, B500B</t>
  </si>
  <si>
    <t>Dle technické zprávy, výkresových příloh projektové dokumentace, TKP staveb státních drah a výkazů materiálu projektu. 
dle výkresu 2.7.5; výkaz výztuže pro NK -  levý a pravý most; (8030,0+8030,0)/1000 16.06=16.060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</si>
  <si>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</si>
  <si>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421367</t>
  </si>
  <si>
    <t>VÝZTUŽ MOSTNÍ NOSNÉ DESKOVÉ KONSTR TUHÁ</t>
  </si>
  <si>
    <t>Dle technické zprávy, výkresových příloh projektové dokumentace, TKP staveb státních drah a výkazů materiálu projektu. 
dle výkresu tvaru NK levého mostu 
zabetonované nosníky HEB 600 vč. svorníků, spojovacího materiálu, dl. 14,0 m;  dle výkresu 2.6.6; 24595,00/1000 24.595=24.595 [A] 
dle výkresu tvaru NK pravého mostu 
zabetonované nosníky HEB 600 vč. svorníků, spojovacího materiálu, dl. 14,0 m;  dle výkresu 2.6.5; 24595,00/1000 24.595=24.595 [B] 
Celkem: A+B=49.190 [C]</t>
  </si>
  <si>
    <t>451313</t>
  </si>
  <si>
    <t>PODKLADNÍ A VÝPLŇOVÉ VRSTVY Z PROSTÉHO BETONU C16/20</t>
  </si>
  <si>
    <t>Dle technické zprávy, výkresových příloh projektové dokumentace, TKP staveb státních drah a výkazů materiálu projektu. 
podkladní beton drenáže, dle skladby S2, měřeno digitálně 
dle přílohy 2.9; 4*1,00*4,5018=18.000 [A]</t>
  </si>
  <si>
    <t>45147</t>
  </si>
  <si>
    <t>PODKL A VÝPLŇ VRSTVY Z MALTY PLASTICKÉ</t>
  </si>
  <si>
    <t>Dle technické zprávy, výkresových příloh projektové dokumentace, TKP staveb státních drah a výkazů materiálu projektu. 
polymerbeton úložného prahu, měřeno digitálně, dle příloh 2.4.2; 2.4.3;     1,30*4,29*2*2*0,020.446=0.446 [A] 
polymermalta pod krycí plechy, dle přílohy 2.8.2; (21,2*0,13*0,01)*1,250.034=0.034 [B] 
Celkem: A+B=0.480 [C]</t>
  </si>
  <si>
    <t>Položka zahrnuje veškerý materiál, výrobky a polotovary, včetně mimostaveništní a vnitrostaveništní dopravy (rovněž přesuny), včetně naložení a složení, případně s uložením.</t>
  </si>
  <si>
    <t>46321</t>
  </si>
  <si>
    <t>ROVNANINA Z LOMOVÉHO KAMENE</t>
  </si>
  <si>
    <t>Dle technické zprávy, výkresových příloh projektové dokumentace, TKP staveb státních drah a výkazů materiálu projektu. 
dle řezů a půdorysu, měřeno digitálně;    1,80*4,60*2*233.12=33.120 [A]</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</si>
  <si>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</si>
  <si>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</si>
  <si>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</si>
  <si>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Dle technické zprávy, výkresových příloh projektové dokumentace a dle TKP staveb státních drah. Dle výkazů materiálu projektu. Dle tabulky kubatur projektanta. 
dlažba u odvodnění rubu opěr; 12,0012=12.000 [A]</t>
  </si>
  <si>
    <t>R430001</t>
  </si>
  <si>
    <t>DEMONTÁŽ ŽELEZNIČNÍHO MOSTU S ODVOZEM10KMdemontáž ocelové konstrukce stávajícího mostu, postup dle PD</t>
  </si>
  <si>
    <t>Dle technické zprávy, výkresových příloh projektové dokumentace, TKP staveb státních drah a výkazů materiálu projektu. 
dle výkresů 2.10.2; 2.10.3, ocelová konstrukce mostu; 18,20+18,2036.4=36.400 [A]</t>
  </si>
  <si>
    <t>– veškerá manipulační technika  
-  veškerá přeprava, přeprava na staveništi</t>
  </si>
  <si>
    <t>R45852</t>
  </si>
  <si>
    <t>VÝPLŇ ZA OPĚRAMI A ZDMI Z KAMENIVA DRCENÉHO STABILIZOVANÉHO CEMENTEM</t>
  </si>
  <si>
    <t>Dle technické zprávy, výkresových příloh projektové dokumentace, TKP staveb státních drah a výkazů materiálu projektu. 
měřeno digitálně z řezu, rub úl. prahu;        7,16*4,98*2*2142.627=142.627 [A]</t>
  </si>
  <si>
    <t>Popisy prací zahrnují veškerý materiál, výrobky a polotovary, včetně mimostaveništní a vnitrostaveništní dopravy (rovněž přesuny), včetně naložení a složení, případně s uložením.</t>
  </si>
  <si>
    <t>Komunikace</t>
  </si>
  <si>
    <t>R52127</t>
  </si>
  <si>
    <t>DEMONTÁŽ MOSTNIC S ODSUNEM MIMO MOST</t>
  </si>
  <si>
    <t>Dle technické zprávy, výkresových příloh projektové dokumentace, TKP staveb státních drah a výkazů materiálu projektu. 
mostnice;      24*248=48.000 [A] 
pozednice;    2*24=4.000 [B] 
Celkem: A+B=52.000 [C]</t>
  </si>
  <si>
    <t>veškeré práce jsou obsaženy v textu položky</t>
  </si>
  <si>
    <t>5P</t>
  </si>
  <si>
    <t>Práce dle části F. Organizace výstavby</t>
  </si>
  <si>
    <t>027411</t>
  </si>
  <si>
    <t>PROVIZORNÍ MOSTY - MONTÁŽ</t>
  </si>
  <si>
    <t>Dle technické zprávy, výkresových příloh projektové dokumentace, TKP staveb státních drah a výkazů materiálu projektu. 
zapůjčené provizorium;  23,00*5,00115=115.000 [A]</t>
  </si>
  <si>
    <t>027412</t>
  </si>
  <si>
    <t>PROVIZORNÍ MOSTY - NÁJEMNÉ</t>
  </si>
  <si>
    <t>KPLMĚSÍC</t>
  </si>
  <si>
    <t>Dle technické zprávy, výkresových příloh projektové dokumentace a dle TKP staveb státních drah. Dle výkazů materiálu projektu.  
88=8.000 [A]</t>
  </si>
  <si>
    <t>027413</t>
  </si>
  <si>
    <t>PROVIZORNÍ MOSTY - DEMONTÁŽ</t>
  </si>
  <si>
    <t>Dle technické zprávy, výkresových příloh projektové dokumentace, TKP staveb státních drah a výkazů materiálu projektu. 
23*5115=115.000 [A]</t>
  </si>
  <si>
    <t>111204</t>
  </si>
  <si>
    <t>ODSTRANĚNÍ KŘOVIN S ODVOZEM DO 5KM</t>
  </si>
  <si>
    <t>Dle technické zprávy, výkresových příloh projektové dokumentace a dle TKP staveb státních drah. Dle výkazů materiálu projektu. Dle tabulky kubatur projektanta. 
předpoklad;     56,056=56.000 [A]</t>
  </si>
  <si>
    <t>odstranění travin, křovin a stromů do průměru 100 mm  
doprava dřevin  
spálení na hromadách nebo štěpkování</t>
  </si>
  <si>
    <t>113326</t>
  </si>
  <si>
    <t>ODSTRAN PODKL ZPEVNĚNÝCH PLOCH Z KAMENIVA NESTMEL, ODVOZ DO 12KM</t>
  </si>
  <si>
    <t>Dle technické zprávy, výkresových příloh projektové dokumentace, TKP staveb státních drah a výkazů materiálu projektu. 
skládka předpoklad 10 km 
dle pol. 56330;   307,50307.5=307.500 [A] 
dle pol. R45152;      28,028=28.000 [B] 
Celkem: A+B=335.500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</si>
  <si>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</si>
  <si>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45152</t>
  </si>
  <si>
    <t>PODKLADNÍ A VÝPLŇOVÉ VRSTVY Z KAMENIVA DRCENÉHO</t>
  </si>
  <si>
    <t>Dle technické zprávy, výkresových příloh projektové dokumentace, TKP staveb státních drah a výkazů materiálu projektu. 
dle ZOV, podkladní vrstvy opěr ze silničních panelů mostního provizoria, předpoklad 
28,028=28.000 [A]</t>
  </si>
  <si>
    <t>položka zahrnuje dodávku předepsaného kameniva, mimostaveništní a vnitrostaveništní dopravu a jeho uložení  
není-li v zadávací dokumentaci uvedeno jinak, jedná se o nakupovaný materiál</t>
  </si>
  <si>
    <t>56330</t>
  </si>
  <si>
    <t>VOZOVKOVÉ VRSTVY ZE ŠTĚRKODRTI</t>
  </si>
  <si>
    <t>Dle technické zprávy, výkresových příloh projektové dokumentace, TKP staveb státních drah a výkazů materiálu projektu. 
staveništní přístupová cesta dl. 300 m a š. 3,5 v tl. 150 mm 
300,00*3,50*0,15157.5=157.500 [A] 
dočasné zpevněné plochy, 600,00+400,00m2 
štěrkový podsyp, tl. 150mm; 0,15*(600,00+400,00)150=150.000 [B] 
Celkem: A+B=307.500 [C]</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</si>
  <si>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</si>
  <si>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</si>
  <si>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</si>
  <si>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TKP staveb státních drah a výkazů materiálu projektu. 
dle ZOV, předláždění 160,0*4,0, z toho 10% nový materiál 
160,0*4,0*0,1064=64.000 [A]</t>
  </si>
  <si>
    <t>567306</t>
  </si>
  <si>
    <t>VRSTVY PRO OBNOVU A OPRAVY Z RECYKLOVANÉHO MATERIÁLU</t>
  </si>
  <si>
    <t>Dle technické zprávy, výkresových příloh projektové dokumentace a dle TKP staveb státních drah. Dle výkazů materiálu projektu. Dle tabulky kubatur projektanta. 
dle ZOV staveništní přístupová cesta dl. 300,00 m a š. 3,50- zavibrovaný recyklát, tl. 50mm  
300,00*3,5*0,0552.5=52.500 [A] 
dočasné zpevněné plochy, 600,00+400,00m2 
zavibrovaný recyklát; tl. 50mm; (600,00+400,00)*0,0550=50.000 [B] 
Celkem: A+B=102.500 [C]</t>
  </si>
  <si>
    <t>57740A</t>
  </si>
  <si>
    <t>VRSTVY PRO OBNOVU A OPRAVY Z ASF BETONU ACO</t>
  </si>
  <si>
    <t>Dle technické zprávy, výkresových příloh projektové dokumentace, TKP staveb státních drah a výkazů materiálu projektu. 
dle ZOV, vysprávky asfaltového krytu v množství 10% tl. 50 mm 
500,0*6,0*0,10*0,0515=15.000 [A] 
celoplošná oprava obrusné vrstvy vozovky v tl. 50mm 
550,00*0,0527.5=27.500 [B] 
Celkem: A+B=42.500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</si>
  <si>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položka je určena pro obnovu živičného krytu drobných oprav a plošných rozpadů (vztahuje se na plochu jednotlivě do 800m2). Není určena pro souvislou obnovu živičného krytu (ta se vykáže položkami 574*** a 575***) a pro výspravu výtluků (ta se vykáže položkami 5779**, vztahuje se na plochu jednotlivě do 10m2).  
nezahrnuje očištění podkladu po veřejném provozu</t>
  </si>
  <si>
    <t>582611</t>
  </si>
  <si>
    <t>KRYTY Z BETON DLAŽDIC SE ZÁMKEM ŠEDÝCH TL 60MM DO LOŽE Z KAM</t>
  </si>
  <si>
    <t>Dle technické zprávy, výkresových příloh projektové dokumentace, TKP staveb státních drah a výkazů materiálu projektu. 
dle ZOV, předláždění 160,0*4,0, z toho 10% nový materiál 
160,*4,0*0,1064=64.000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</si>
  <si>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</si>
  <si>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587206</t>
  </si>
  <si>
    <t>PŘEDLÁŽDĚNÍ KRYTU Z BETONOVÝCH DLAŽDIC SE ZÁMKEM</t>
  </si>
  <si>
    <t>Dle technické zprávy, výkresových příloh projektové dokumentace, TKP staveb státních drah a výkazů materiálu projektu. 
dle ZOV, předláždění 160,0*4,0, z toho 10% nový materiál 
160,*4,0*0,90576=576.000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</si>
  <si>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</si>
  <si>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R015330</t>
  </si>
  <si>
    <t>POPLATKY ZA LIKVIDACŮ ODPADŮ NEKONTAMINOVANÝCH - 17 05 04  KAMENNÁ SUŤVČ. DOPRAVY</t>
  </si>
  <si>
    <t>18-I</t>
  </si>
  <si>
    <t>dle pol.. 113326;    335,50*2,05687.775=687.775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</si>
  <si>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</si>
  <si>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R11316</t>
  </si>
  <si>
    <t>ODSTRANĚNÍ KRYTU ZPEVNĚNÝCH PLOCH ZE SILNIČNÍCH DÍLCŮ</t>
  </si>
  <si>
    <t>Dle technické zprávy, výkresových příloh projektové dokumentace, TKP staveb státních drah a výkazů materiálu projektu. 
přemístění opěr  z panelů pro provizorium  
dle ZOV;      3,0*1,0*0,215*2012.9=12.900 [A]</t>
  </si>
  <si>
    <t>Položka zahrnuje veškerou manipulaci s rozebranými hmotami</t>
  </si>
  <si>
    <t>R12980</t>
  </si>
  <si>
    <t>VYSPRÁVKY  A  ČIŠTĚNÍ ULIČNÍCH VPUSTÍ, OBRUB, VODOVODNÍCH PŘÍPOJEK</t>
  </si>
  <si>
    <t>Dle technické zprávy, výkresových příloh projektové dokumentace. Dle výkazů materiálu projektu. Dle tabulky kubatur projektanta. 
celoplošné vysprávky uličních vpustí a vodovodních přípojek;  1,001=1.000 [A]</t>
  </si>
  <si>
    <t>R45152</t>
  </si>
  <si>
    <t>PODKLADNÍ A VÝPLŇOVÉ VRSTVY Z KAMENIVA DRCENÉHO PŘEMÍSTĚNÍ</t>
  </si>
  <si>
    <t>R58301</t>
  </si>
  <si>
    <t>KRYT ZE SILNIČ DÍLCŮ (PANELŮ) TL DO 220MM DOČASNÝ</t>
  </si>
  <si>
    <t>Dle technické zprávy, výkresových příloh projektové dokumentace, TKP staveb státních drah a výkazů materiálu projektu. 
dle ZOV, opěry ze silničních panelů mostního provizoria 
3,0*1,0*2060=60.000 [A] 
panely pod dočasnou podpěrnou skruž; 2*6,0012=12.000 [B] 
kryty inženýr. sítí; 70,0070=70.000 [C] 
čistící zóna; 30,0030=30.000 [D] 
Celkem: A+B+C+D=172.000 [E]</t>
  </si>
  <si>
    <t>- položka obsahuje dovoz, osazení, údržbu, opotřebení, případné doplnění, demontáž a odvoz  
- očištění podkladu případně zřízení spojovací vrstvy  
- uložení dlažby nebo dílců dle předepsaného technologického předpisu  
- zřízení vrstvy bez rozlišení šířky, pokládání vrstvy po etapáchPoložka zahrnuje všechny práce pro zřízení plně funkčního dlážděného krytu, t.j. včetně lože, ukončení dlažby a její provedení do předepsaného tvaru a pohledové úpravy, včetně výplně spar a otvorů a pod.</t>
  </si>
  <si>
    <t>R91972</t>
  </si>
  <si>
    <t>GEOTEXTILIE NETKANÁ PRO OCHRANU, SEPARACI NEBO FILTRACI MĚRNÁ HMOTNOST DO 500 G/M2VČETNĚ ODSTRANĚNÍ</t>
  </si>
  <si>
    <t>Dle technické zprávy, výkresových příloh projektové dokumentace, TKP staveb státních drah a výkazů materiálu projektu. 
staveništní přístupová cesta dl.300 m a š. 3,50; zpevněné plochy 400 m2; 600m2 
300,00*3,50+600,00+400,002050=2 050.000 [A]</t>
  </si>
  <si>
    <t>Položka zahrnuje:  
- úpravu, očištění a ochranu podkladu  
- přichycení k podkladu, případně zatížení  
- úpravy spojů a zajištění okrajů  
- úpravy pro odvodnění  
- nutné přesahy  
- veškerý materiál, výrobky a polotovary, včetně mimostaveništní a vnitrostaveništní dopravy (rovněž přesuny), včetně naložení a složení, případně s uložením.</t>
  </si>
  <si>
    <t>Úpravy povrchu</t>
  </si>
  <si>
    <t>626113</t>
  </si>
  <si>
    <t>REPROFILACE PODHLEDŮ, SVISLÝCH PLOCH SANAČNÍ MALTOU JEDNOVRST TL 30MM</t>
  </si>
  <si>
    <t>Dle technické zprávy, výkresových příloh projektové dokumentace, TKP staveb státních drah a výkazů materiálu projektu. 
předpoklad 30% plochy 
opěry, měřeno digitálně z půdorysu stávajícího stavu;     17,0*2,50*2*0,3025.5=25.500 [A] 
křídla, předpoklad;         (30,0*2+50,0*2)*0,3048=48.000 [B] 
Celkem: A+B=73.500 [C]</t>
  </si>
  <si>
    <t>62631</t>
  </si>
  <si>
    <t>SPOJOVACÍ MŮSTEK MEZI STARÝM A NOVÝM BETONEM</t>
  </si>
  <si>
    <t>Dle technické zprávy, výkresových příloh projektové dokumentace a dle TKP staveb státních drah. Dle výkazů materiálu projektu. Dle tabulky kubatur projektanta. 
předpoklad; 133,50133.5=133.500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</si>
  <si>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</si>
  <si>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631385</t>
  </si>
  <si>
    <t>MAZANINA ZE ŽELEZOBETONU DO C30/37 VČET VÝZTUŽE</t>
  </si>
  <si>
    <t>Dle technické zprávy, výkresových příloh projektové dokumentace, TKP staveb státních drah a výkazů materiálu projektu. 
ochrana nosné konstrukce, KARI 4/100/100;       10,80*14,84*0,058.014=8.014 [A]</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</si>
  <si>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</si>
  <si>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t>
  </si>
  <si>
    <t>Izolace proti vodě</t>
  </si>
  <si>
    <t>711131</t>
  </si>
  <si>
    <t>IZOLACE BĚŽNÝCH KONSTRUKCÍ PROTI VOLNĚ STÉKAJÍCÍ VODĚ ASFALTOVÝMI NÁTĚRY</t>
  </si>
  <si>
    <t>Dle technické zprávy, výkresových příloh projektové dokumentace a dle TKP staveb státních drah. Dle výkazů materiálu projektu. Dle tabulky kubatur projektanta. 
dle skladby IS1; penetračně adhezní nátěr 
NK; 5,35*17,00*2*1,1200.09=200.090 [A] 
spodní stavba; 69,50*2*1,1152.9=152.900 [B] 
dle skladby IS2; pen. adhezní nátěr 
spodní stavba; (20,00+30,00)*2*1,1110=110.000 [C] 
dle skladby IS3; pen. adhezní nátěr 
podkl. beton; 20,00*2*1,144=44.000 [D] 
přechod NK a SS; 20,00*2*1,144=44.000 [E] 
Celkem: A+B+C+D+E=550.990 [F]</t>
  </si>
  <si>
    <t>711132</t>
  </si>
  <si>
    <t>IZOLACE BĚŽNÝCH KONSTRUKCÍ PROTI VOLNĚ STÉKAJÍCÍ VODĚ ASFALTOVÝMI PÁSY</t>
  </si>
  <si>
    <t>Dle technické zprávy, výkresových příloh projektové dokumentace a dle TKP staveb státních drah. Dle výkazů materiálu projektu. Dle tabulky kubatur projektanta. 
dle skladby IS1; asfalt. modif. izolace 
NK; 5,35*17,00*2*1,1200.09=200.090 [A] 
spodní stavba; 69,50*2*1,1152.9=152.900 [B] 
dle skladby IS2; NAIP 
spodní stavba; (20,00+30,00)*2*1,1110=110.000 [C] 
dle skladby IS3; NAIP 
podkl. beton; 20,00*2*1,144=44.000 [D] 
přechod NK a SS; 20,00*2*1,144=44.000 [E] 
Celkem: A+B+C+D+E=550.990 [F]</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</si>
  <si>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</si>
  <si>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711507</t>
  </si>
  <si>
    <t>OCHRANA IZOLACE NA POVRCHU Z PE FÓLIE</t>
  </si>
  <si>
    <t>Dle technické zprávy, výkresových příloh projektové dokumentace, TKP staveb státních drah a výkazů materiálu projektu. 
dle přílohy 2.9; ochrana NK - separační folie PE;  5,35*17,00*2*1,1200.09=200.090 [A]</t>
  </si>
  <si>
    <t>položka zahrnuje:  
- dodání  předepsaného ochranného materiálu  
- zřízení ochrany izolace</t>
  </si>
  <si>
    <t>711509</t>
  </si>
  <si>
    <t>OCHRANA IZOLACE NA POVRCHU TEXTILIÍ</t>
  </si>
  <si>
    <t>Dle technické zprávy, výkresových příloh projektové dokumentace, TKP staveb státních drah a výkazů materiálu projektu. 
dle výkresu 2.9. 
ochranná geotextilie 500 g/m2, dle skladeb IS2; spodní stavba; 50,00*2*1,1110=110.000 [A] 
ochranná geotextilie 300 g/m2; dle skladby IS 1; (90,95+69,50)*2*1,1352.99=352.990 [B] 
ochranná geotextilie 800 g/m2 (1200 g/m2);  dle skladby IS3; 40,00*2*1,188=88.000 [C] 
Celkem: A+B+C=550.990 [D]</t>
  </si>
  <si>
    <t>750</t>
  </si>
  <si>
    <t>Slaboproud</t>
  </si>
  <si>
    <t>R75720</t>
  </si>
  <si>
    <t>MĚŘENÍ BLUDNÝCH PROUDŮ</t>
  </si>
  <si>
    <t>Dle technické zprávy, výkresových příloh projektové dokumentace a dle TKP staveb státních drah. Dle výkazů materiálu projektu. Dle tabulky kubatur projektanta. 
22=2.000 [A]</t>
  </si>
  <si>
    <t>zahrnuje veškeré náklady spojené s požadovanými pracemi</t>
  </si>
  <si>
    <t>783</t>
  </si>
  <si>
    <t>Nátěry</t>
  </si>
  <si>
    <t>78381</t>
  </si>
  <si>
    <t>NÁTĚRY BETON KONSTR TYP S1 (OS-A)</t>
  </si>
  <si>
    <t>Dle technické zprávy, výkresových příloh projektové dokumentace, TKP staveb státních drah a výkazů materiálu projektu. 
hydrofobní nátěr stávajících konstrukcí 
opěry, měřeno digitálně z půdorysu stávajícího stavu;     17,0*2,50*285=85.000 [A] 
křídla, předpoklad;         30,0*2+50,0*2160=160.000 [B] 
Celkem: A+B=245.000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</si>
  <si>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</si>
  <si>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Trubní vedení</t>
  </si>
  <si>
    <t>875332</t>
  </si>
  <si>
    <t>POTRUBÍ DREN Z TRUB PLAST DN DO 150MM DĚROVANÝCH</t>
  </si>
  <si>
    <t>Dle technické zprávy, výkresových příloh projektové dokumentace, TKP staveb státních drah a výkazů materiálu projektu. 
dle příl. 2.4.1; drenáž za rubem úložného prahu; drenážní potrubí DN150; 4,25+5,65+4,25+5,6519.8=19.800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</si>
  <si>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</si>
  <si>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9112B3</t>
  </si>
  <si>
    <t>ZÁBRADLÍ MOSTNÍ SE SVISLOU VÝPLNÍ - DEMONTÁŽ S PŘESUNEM</t>
  </si>
  <si>
    <t>Dle technické zprávy, výkresových příloh projektové dokumentace, TKP staveb státních drah a výkazů materiálu projektu. 
dle stávajícího stavu;        27,0+27,5054.5=54.500 [A]</t>
  </si>
  <si>
    <t>93650</t>
  </si>
  <si>
    <t>DROBNÉ DOPLŇK KONSTR KOVOVÉ</t>
  </si>
  <si>
    <t>Dle technické zprávy, výkresových příloh projektové dokumentace a dle TKP staveb státních drah. Dle výkazů materiálu projektu. Dle tabulky kubatur projektanta. 
dle přílohy 2.10.3; svařence pro zajištění štěrkového lože 
HEB 180 - svařenec, matice, podložky; 1464,321464.32=1 464.320 [A] 
U80; 123,55123.55=123.550 [B] 
dle výkresu 2.8.2; vývody pro měření bl. proudů, 8ks; 8*1,3510.8=10.800 [C] 
Celkem: A+B+C=1 598.670 [D]</t>
  </si>
  <si>
    <t>936501</t>
  </si>
  <si>
    <t>DROBNÉ DOPLŇK KONSTR KOVOVÉ NEREZ</t>
  </si>
  <si>
    <t>Dle technické zprávy, výkresových příloh projektové dokumentace, TKP staveb státních drah a výkazů materiálu projektu. 
dle výkresu 2.9 
 podélný nerez pásek 40x5 - římsy 2x25,7m - 1,57kg/m; 51,4*1,5780.698=80.698 [A] 
nerez lemující lišta - svařenec vč. trnů; (15,00+15,00)*17,27518.1=518.100 [B] 
dle výkresu 2.8.2 
krycí plech z nerez oceli, 160x2 (2,51 kg/m); 21,20*2,5153.212=53.212 [C] 
krycí  nerezový plech tl. 2mm, (15,7 kg/m); 234,00234=234.000 [D] 
Celkem: A+B+C+D=886.010 [E]</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</si>
  <si>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</si>
  <si>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938542</t>
  </si>
  <si>
    <t>OČIŠTĚNÍ BETON KONSTR OTRYSKÁNÍM TLAK VODOU DO 500 BARŮ</t>
  </si>
  <si>
    <t>Dle technické zprávy, výkresových příloh projektové dokumentace, TKP staveb státních drah a výkazů materiálu projektu. 
předpoklad 70 % plochy; 30 % plochy vysokotlak. 
opěry, měřeno digitálně z půdorysu stávajícího stavu;     17,0*2,50*2*0,7059.5=59.500 [A] 
křídla, předpoklad;         30,0*2*0,70+50,0*2*0,70112=112.000 [B] 
Celkem: A+B=171.500 [C]</t>
  </si>
  <si>
    <t>položka zahrnuje očištění předepsaným způsobem včetně odklizení vzniklého odpadu</t>
  </si>
  <si>
    <t>938544</t>
  </si>
  <si>
    <t>OČIŠTĚNÍ BETON KONSTR OTRYSKÁNÍM TLAK VODOU PŘES 1000 BARŮ</t>
  </si>
  <si>
    <t>Dle technické zprávy, výkresových příloh projektové dokumentace, TKP staveb státních drah a výkazů materiálu projektu. 
předpoklad 30 % plochy 
opěry, měřeno digitálně z půdorysu stávajícího stavu;     17,0*2,50*2*0,3025.5=25.500 [A] 
křídla, předpoklad;         30,0*2*0,30+50,0*2*0,3048=48.000 [B] 
Celkem: A+B=73.500 [C]</t>
  </si>
  <si>
    <t>96613</t>
  </si>
  <si>
    <t>BOURÁNÍ KONSTRUKCÍ Z KAMENE NA MC</t>
  </si>
  <si>
    <t>Dle technické zprávy, výkresových příloh projektové dokumentace, TKP staveb státních drah a výkazů materiálu projektu. 
dle výkresu 2.10.2; předpoklad 30 %; 2,0*30,5*0,3018.3=18.300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</si>
  <si>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</si>
  <si>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Dle technické zprávy, výkresových příloh projektové dokumentace, TKP staveb státních drah a výkazů materiálu projektu. 
dle výkresu 2.10.2; předpoklad 70 %; 2*0,7*30,542.7=42.700 [A]</t>
  </si>
  <si>
    <t>96616</t>
  </si>
  <si>
    <t>BOURÁNÍ KONSTRUKCÍ ZE ŽELEZOBETONU</t>
  </si>
  <si>
    <t>Dle technické zprávy, výkresových příloh projektové dokumentace, TKP staveb státních drah a výkazů materiálu projektu. 
dle výkresu 2.10.2; 17,5+12,5+15,545.5=45.500 [A] 
dle výkresu 2.10.3; 17,5+12,5+15,545.5=45.500 [B] 
Celkem: A+B=91.000 [C]</t>
  </si>
  <si>
    <t>96786</t>
  </si>
  <si>
    <t>VYBOURÁNÍ MOST LOŽISEK</t>
  </si>
  <si>
    <t>Dle technické zprávy, výkresových příloh projektové dokumentace, TKP staveb státních drah a výkazů materiálu projektu. 
dle příl. 2.3.2; 2*2*28=8.000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</si>
  <si>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</si>
  <si>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R9360010</t>
  </si>
  <si>
    <t>LETOPOČET VÝSTAVBY - VLYS DO BETONU</t>
  </si>
  <si>
    <t>reliefní matrice (gumová) do bednění na svislou stěnu, výška písma 100 mm (letopočet roku výstavby);        1+12=2.000 [A]</t>
  </si>
  <si>
    <t>Dodávka formy, osazení do bednění, ošetření separačním prostředkem, odbednění, začištění, příp. vyspravení sanační maltou</t>
  </si>
  <si>
    <t>R99721</t>
  </si>
  <si>
    <t>EKOLOGICKÁ LIKVIDACE MOSTNIC - DRCENÍ A ODVOZ DO 20 KM</t>
  </si>
  <si>
    <t>R015111</t>
  </si>
  <si>
    <t>POPLATKY ZA LIKVIDACI ODPADŮ NEKONTAMINOVANÝCH - 17 05 04  VYTĚŽENÉ ZEMINY A HORNINY -  I. TŘÍDA TĚŽITELNOSTI VČ. DOPRAVY</t>
  </si>
  <si>
    <t>dle položky 17120; 229,768*1,90436.559=436.559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</si>
  <si>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</si>
  <si>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</si>
  <si>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TVVČ. DOPRAVY</t>
  </si>
  <si>
    <t>dle pol. 96615; 17,50*2,2038.5=38.500 [A] 
dle pol. 96616;      91,00*2,40218.4=218.400 [B] 
Celkem: A+B=256.900 [C]</t>
  </si>
  <si>
    <t>dle pol 56330;   257,00*2,05526.85=526.850 [A] 
dle pol. 96613;      7,50*2,5018.75=18.750 [B] 
Celkem: A+B=545.600 [C]</t>
  </si>
  <si>
    <t>R015440</t>
  </si>
  <si>
    <t>POPLATKY ZA LIKVIDACŮ ODPADŮ NEKONTAMINOVANÝCH - 170405 ŽELEZNÝ ŠROT - POUZE DOPRAVA</t>
  </si>
  <si>
    <t>dle pol. R430001;   36,4036.4=36.400 [A] 
dle pol. 9112B3, předpoklad 20 kg/m;     54,50*20,0/10001.09=1.090 [B] 
Celkem: A+B=37.490 [C]</t>
  </si>
  <si>
    <t>"1. Položka obsahuje:  
 – železný šrot je majetkem objednatele-investora, cena respektuje pouze dopravu na místo určené investorem stavby (stavební dvůr SŽDC)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</si>
  <si>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SO 10-19-02</t>
  </si>
  <si>
    <t>T.ú. Blansko - Rájec Jestřebí, kabelová lávka v km 182,618</t>
  </si>
  <si>
    <t>Dle technické zprávy, výkresových příloh projektové dokumentace, TKP staveb státních drah a výkazů materiálu projektu. 
dle pol. 17411; 16,36816.368=16.368 [A]</t>
  </si>
  <si>
    <t>Dle technické zprávy, výkresových příloh projektové dokumentace, TKP staveb státních drah a výkazů materiálu projektu. 
měřeno digitálně z řezu 
dle výkresu 2.8; vykopaná zemina; 33,6033.6=33.600 [A]</t>
  </si>
  <si>
    <t>Dle technické zprávy, výkresových příloh projektové dokumentace, TKP staveb státních drah a výkazů materiálu projektu. 
dle pol. 13173;       45,5045.5=45.500 [A] 
odpočet pol. 17411;  -16,368-16.368=-16.368 [B] 
Celkem: A+B=29.132 [C]</t>
  </si>
  <si>
    <t>ZÁSYP JAM A RÝH ZEMINOU SE ZHUTNĚNÍM</t>
  </si>
  <si>
    <t>Dle technické zprávy, výkresových příloh projektové dokumentace, TKP staveb státních drah a výkazů materiálu projektu. 
měřeno digitálně z řezů; 2*(1,83*0,8+2,8*1,10+2,8*1,30)16.368=16.368 [A]</t>
  </si>
  <si>
    <t>18232</t>
  </si>
  <si>
    <t>ROZPROSTŘENÍ ORNICE V ROVINĚ V TL DO 0,15M</t>
  </si>
  <si>
    <t>Dle technické zprávy, výkresových příloh projektové dokumentace, TKP staveb státních drah a výkazů materiálu projektu. 
předpoklad;       5,0*5,0*250=50.000 [A]</t>
  </si>
  <si>
    <t>položka zahrnuje:  
nutné přemístění ornice z dočasných skládek vzdálených do 50m  
rozprostření ornice v předepsané tloušťce v rovině a ve svahu do 1:5</t>
  </si>
  <si>
    <t>18241</t>
  </si>
  <si>
    <t>ZALOŽENÍ TRÁVNÍKU RUČNÍM VÝSEVEM</t>
  </si>
  <si>
    <t>dle pol. 18222;    50,050=50.000 [A]</t>
  </si>
  <si>
    <t>Zahrnuje dodání předepsané travní směsi, její výsev na ornici, zalévání, první pokosení, to vše bez ohledu na sklon terénu</t>
  </si>
  <si>
    <t>R187000</t>
  </si>
  <si>
    <t>NÁKUP ZEMINY VHODNÉ PRO OHUMUSOVÁNÍ VČ NALOŽENÍ, DOPRAVY NA MÍSTO URČENÍ A VEŠKERÉ MANIPULACE</t>
  </si>
  <si>
    <t>Dle technické zprávy, výkresových příloh projektové dokumentace, TKP staveb státních drah a výkazů materiálu projektu. 
dle pol. 18232 
ornice;    50,0*0,157.5=7.500 [A]</t>
  </si>
  <si>
    <t>zahrnuje náklady na nákup zeminy vhodné pro ohumusování vč dopravy na místo určení a veškeré manipulace (naložení, složení, přeložení. přesun atd.)</t>
  </si>
  <si>
    <t>27157</t>
  </si>
  <si>
    <t>POLŠTÁŘE POD ZÁKLADY Z KAMENIVA TĚŽENÉHO</t>
  </si>
  <si>
    <t>Dle technické zprávy, výkresových příloh projektové dokumentace a dle TKP staveb státních drah. Dle výkazů materiálu projektu. Dle tabulky kubatur projektanta. 
dle přehledného výkresu, měřeno digitálně 
1,2601.26=1.260 [A]</t>
  </si>
  <si>
    <t>272125</t>
  </si>
  <si>
    <t>ZÁKLADY Z DÍLCŮ ŽELEZOBETONOVÝCH DO C30/37</t>
  </si>
  <si>
    <t>Dle technické zprávy, výkresových příloh projektové dokumentace a dle TKP staveb státních drah. Dle výkazů materiálu projektu. Dle tabulky kubatur projektanta. 
C 30/37 
prefabrikované základové bloky, dle příloh 2.4.1; 2.4.2; 4,004=4.000 [A]</t>
  </si>
  <si>
    <t>R285363</t>
  </si>
  <si>
    <t>KOTVENÍ NK NA POVRCHU</t>
  </si>
  <si>
    <t>Dle technické zprávy, výkresových příloh projektové dokumentace a dle TKP staveb státních drah. Dle výkazů materiálu projektu. Dle tabulky kubatur projektanta. 
kotvení NK do základů; 4,004=4.000 [A]</t>
  </si>
  <si>
    <t>42861</t>
  </si>
  <si>
    <t>MOSTNÍ LOŽISKA ELASTOMEROVÁ PRO ZATÍŽ DO 1,0MN</t>
  </si>
  <si>
    <t>Dle technické zprávy, výkresových příloh projektové dokumentace a dle TKP staveb státních drah. Dle výkazů materiálu projektu. Dle tabulky kubatur projektanta. 
dle přílohy 2.6.1, všesměrná elast. ložiska typu C 
OP1; 1+12=2.000 [A] 
OP2; 1+12=2.000 [B] 
Celkem: A+B=4.000 [C]</t>
  </si>
  <si>
    <t>Dle technické zprávy, výkresových příloh projektové dokumentace a dle TKP staveb státních drah. Dle výkazů materiálu projektu. Dle tabulky kubatur projektanta. 
dle výkresu 2.8;  0,9100.91=0.910 [A]</t>
  </si>
  <si>
    <t>Dle technické zprávy, výkresových příloh projektové dokumentace, TKP staveb státních drah a výkazů materiálu projektu. 
polymerbeton pod podkladní desku;    0,40*0,25*0,015*40.006=0.006 [A]</t>
  </si>
  <si>
    <t>R424172</t>
  </si>
  <si>
    <t>OCELOVÁ KCE. MOSTNÍ PŘÍHRAD. LÁVKY Z VÁLC NOSNÍKŮ Z OCELI S355 VČ. SPOJOVACÍHO MATERIÁLUVČ. KOMPLETNÍ POVRCHOVÉ ÚPRAVY</t>
  </si>
  <si>
    <t>Dle technické zprávy, výkresových příloh projektové dokumentace, TKP staveb státních drah a výkazů materiálu projektu. 
dle výkresu 2.4.3 
hmotnost ocel lávky - nosníky, rošty, spojovací materiál;  (4030,00+275,00+315,00)/10004.62=4.620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</si>
  <si>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</si>
  <si>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711111</t>
  </si>
  <si>
    <t>IZOLACE BĚŽNÝCH KONSTRUKCÍ PROTI ZEMNÍ VLHKOSTI ASFALTOVÝMI NÁTĚRY</t>
  </si>
  <si>
    <t>Dle technické zprávy, výkresových příloh projektové dokumentace a dle TKP staveb státních drah. Dle výkazů materiálu projektu. Dle tabulky kubatur projektanta. 
ochranná izolace prefa bloků - 2xALP+1xALN;; měřeno digitálně z řezů; 40,0040=40.000 [A]</t>
  </si>
  <si>
    <t>Dle technické zprávy, výkresových příloh projektové dokumentace a dle TKP staveb státních drah. Dle výkazů materiálu projektu. Dle tabulky kubatur projektanta. 
ochranná izolace prefa bloků - geotextilie 600 g/m2; měřeno digitálně z řezů; 40,0040=40.000 [A]</t>
  </si>
  <si>
    <t>760</t>
  </si>
  <si>
    <t>Konstrukce</t>
  </si>
  <si>
    <t>76411</t>
  </si>
  <si>
    <t>KRYTINA STŘECH Z POZINK PLECHU</t>
  </si>
  <si>
    <t>Dle technické zprávy, výkresových příloh projektové dokumentace a dle TKP staveb státních drah. Dle výkazů materiálu projektu. Dle tabulky kubatur projektanta. 
dle přílohy 2.6.2 
zastřešení kce. lávky trapézovými plechy vč, spojovacího materiálu a povrch. úpravy; 34,37534.375=34.375 [A]</t>
  </si>
  <si>
    <t>dle pol. 17120;   29,132*1,9055.351=55.351 [A]</t>
  </si>
  <si>
    <t>D.2.1.5</t>
  </si>
  <si>
    <t>Ostatní inženýrské objekty (inženýrské sítě a hydrotechnické objekty)</t>
  </si>
  <si>
    <t>SO 10-33-01</t>
  </si>
  <si>
    <t>T.ú Blansko - Rájec Jestřebí, kácení zeleně</t>
  </si>
  <si>
    <t>11120</t>
  </si>
  <si>
    <t>ODSTRANĚNÍ KŘOVIN</t>
  </si>
  <si>
    <t>Podrobněji viz Dendrologický průzkum 
188,00=188.000 [A]</t>
  </si>
  <si>
    <t>odstranění křovin a stromů do průměru 100 mm  
doprava dřevin bez ohledu na vzdálenost  
spálení na hromadách nebo štěpkování</t>
  </si>
  <si>
    <t>11201</t>
  </si>
  <si>
    <t>KÁCENÍ STROMŮ D KMENE DO 0,5M S ODSTRANĚNÍM PAŘEZŮ</t>
  </si>
  <si>
    <t>Podrobněji viz Dendrologický průzkum. 
2=2.000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</si>
  <si>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</si>
  <si>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11214</t>
  </si>
  <si>
    <t>KÁCENÍ STROMŮ D KMENE DO 0,3M</t>
  </si>
  <si>
    <t>Podrobněji viz Dendrologický průzkum. 
4=4.000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</si>
  <si>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</si>
  <si>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R015160</t>
  </si>
  <si>
    <t>POPLATKY ZA LIKVIDACŮ ODPADŮ NEKONTAMINOVANÝCH - 02 01 03 SMÝCENÉ STROMY, KEŘE A PAŘEZY (BIOLOGICKY ROZLOŽITELNÝ ODPAD) VČ DOPRAVY</t>
  </si>
  <si>
    <t>5,800=5.800 [A]</t>
  </si>
  <si>
    <t>SO 10-39-01</t>
  </si>
  <si>
    <t>T.ú. Blansko - Rájec Jestřebí, úprava vodního toku</t>
  </si>
  <si>
    <t>12273</t>
  </si>
  <si>
    <t>ODKOPÁVKY A PROKOPÁVKY OBECNÉ TŘ. I</t>
  </si>
  <si>
    <t>2016</t>
  </si>
  <si>
    <t>Dle technické zprávy, výkresových příloh projektové dokumentace, TKP staveb státních drah a výkazů materiálu projektu. 
měřeno digitálně z řezu vlevo;        3,60*20,072=72.000 [A] 
měřeno digitálně z řezu vpravo;       2,00*20,040=40.000 [B] 
Celkem: A+B=112.000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</si>
  <si>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</si>
  <si>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TKP staveb státních drah a výkazů materiálu projektu. 
dle pol. 17310;       8,08=8.000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</si>
  <si>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</si>
  <si>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12960</t>
  </si>
  <si>
    <t>ČIŠTĚNÍ VODOTEČÍ A MELIORAČ KANÁLŮ OD NÁNOSŮ</t>
  </si>
  <si>
    <t>2014</t>
  </si>
  <si>
    <t>Dle technické zprávy, výkresových příloh projektové dokumentace, TKP staveb státních drah a výkazů materiálu projektu. 
mimo most, digitálně, předpoklad tl. 30 cm;       4,0*0,30*20,0*248=48.000 [A]</t>
  </si>
  <si>
    <t>- vodorovná a svislá doprava, přemístění, přeložení, manipulace s výkopkem a uložení na skládku (bez poplatku)</t>
  </si>
  <si>
    <t>Dle technické zprávy, výkresových příloh projektové dokumentace, TKP staveb státních drah a výkazů materiálu projektu. 
dle pol. 12273;             112,0  
112=112.000 [A] 
odpočet pol. 17310;     -8,0-8=-8.000 [B] 
Celkem: A+B=104.000 [C]</t>
  </si>
  <si>
    <t>17310</t>
  </si>
  <si>
    <t>ZEMNÍ KRAJNICE A DOSYPÁVKY SE ZHUTNĚNÍM</t>
  </si>
  <si>
    <t>Dle technické zprávy, výkresových příloh projektové dokumentace, TKP staveb státních drah a výkazů materiálu projektu. 
dosypávky upraveného terénu měřeno v řezu, předpoklad; 20*0,408=8.000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</si>
  <si>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</si>
  <si>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21152</t>
  </si>
  <si>
    <t>SANAČNÍ ŽEBRA Z KAMENIVA DRCENÉHO</t>
  </si>
  <si>
    <t>Dle technické zprávy, výkresových příloh projektové dokumentace a dle TKP staveb státních drah. Dle výkazů materiálu projektu. Dle tabulky kubatur projektanta. 
dle výkresu 2.2; drenážní žebro fr. 63/125mm; 2,402.4=2.400 [A]</t>
  </si>
  <si>
    <t>46251</t>
  </si>
  <si>
    <t>ZÁHOZ Z LOMOVÉHO KAMENE</t>
  </si>
  <si>
    <t>Dle technické zprávy, výkresových příloh projektové dokumentace, TKP staveb státních drah a výkazů materiálu projektu. 
záhozová kamenná patka; dle výkresu 2.2; 40,0040=40.000 [A]</t>
  </si>
  <si>
    <t>položka zahrnuje:  
- dodávku a zához lomového kamene předepsané frakce včetně mimostaveništní a vnitrostaveništní dopravy  
není-li v zadávací dokumentaci uvedeno jinak, jedná se o nakupovaný materiál</t>
  </si>
  <si>
    <t>Dle technické zprávy, výkresových příloh projektové dokumentace, TKP staveb státních drah a výkazů materiálu projektu. 
dle výkresu 2.2; 40,0040=40.000 [A]</t>
  </si>
  <si>
    <t>položka zahrnuje:  
- dodávku a vyrovnání lomového kamene předepsané frakce do předepsaného tvaru včetně mimostaveništní a vnitrostaveništní dopravy</t>
  </si>
  <si>
    <t>dle pol. 17120;       104,00*1,90197.6=197.600 [A] 
dle pol. 12960; 48,00*1,9091.2=91.200 [B] 
Celkem: A+B=288.800 [C]</t>
  </si>
  <si>
    <t xml:space="preserve">  D.2.3</t>
  </si>
  <si>
    <t>Trakční energetická zařízení</t>
  </si>
  <si>
    <t>D.2.3</t>
  </si>
  <si>
    <t>D.2.3.1</t>
  </si>
  <si>
    <t>Trakční vedení</t>
  </si>
  <si>
    <t>SO 10-01-01</t>
  </si>
  <si>
    <t>t.ú Blansko - Rájec Jestřebí, směrové a výškové nastavení tv, ukolejnění</t>
  </si>
  <si>
    <t>74C</t>
  </si>
  <si>
    <t>Vodiče TV</t>
  </si>
  <si>
    <t>74C132</t>
  </si>
  <si>
    <t>VÝMĚNA BOČNÍHO DRŽÁKU NA KONZOLE, SIK NEBO SMĚROVÉM LANĚ</t>
  </si>
  <si>
    <t>OTSKP_ŽS_2019</t>
  </si>
  <si>
    <t>viz. soupis sestavení</t>
  </si>
  <si>
    <t>1. Položka obsahuje: – materiál, demontáž a montáž bočního držáku vč. mechanizmů a spojovacího a pomocného materiálu – definitivní regulaci konzoly, SIK nebo lana2. Položka neobsahuje: X3. Způsob měření:Udává se počet kusů kompletní konstrukce nebo práce.</t>
  </si>
  <si>
    <t>74C133R</t>
  </si>
  <si>
    <t>VÝMĚNA VÝSTROJE VRCHOLU RAMENE L2</t>
  </si>
  <si>
    <t>1. Položka obsahuje: – materiál, demontáž a montáž výstroje vrcholu ramene L2 vč. mechanizmů a spojovacího a pomocného materiálu – definitivní regulaci konzoly, SIK nebo lana2. Položka neobsahuje: X3. Způsob měření:Udává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</si>
  <si>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</si>
  <si>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</si>
  <si>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TV3. Způsob měření:Udává se počet kusů kompletní konstrukce nebo práce.</t>
  </si>
  <si>
    <t>74C135</t>
  </si>
  <si>
    <t>SVISLÝ POSUN KONZOLY NA STOŽÁRU</t>
  </si>
  <si>
    <t>1. Položka obsahuje: – demontáž a montáž konzoly vč. mechanizmů a měření – definitivní regulaci konzoly2. Položka neobsahuje: – konzolu a upevňovací materiál3. Způsob měření:Udává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</si>
  <si>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</si>
  <si>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</si>
  <si>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měření2. Položka neobsahuje: – materiál3. Způsob měření:Udává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</si>
  <si>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</si>
  <si>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</si>
  <si>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mechanizmů2. Položka neobsahuje: X3. Způsob měření:Udává se počet kusů kompletní konstrukce nebo práce.</t>
  </si>
  <si>
    <t>74C591</t>
  </si>
  <si>
    <t>VÝŠKOVÁ REGULACE TROLEJE</t>
  </si>
  <si>
    <t>1. Položka obsahuje: – všechny náklady na regulaci troleje s použitím mechanizmů – cena položky je vč. ostatních rozpočtových nákladů2. Položka neobsahuje: X3. Způsob měření:Měří se metr délkový v ose vodiče nebo lana.</t>
  </si>
  <si>
    <t>74C596</t>
  </si>
  <si>
    <t>ZAJIŠTĚNÍ KOTVENÍ NL A TR VŠECH SESTAV</t>
  </si>
  <si>
    <t>1. Položka obsahuje: – všechny náklady na regulaci kotvení se všemi pomocnými doplňujícími pracemi vč,mechanismů2. Položka neobsahuje: X3. Způsob měření:Udává se počet kusů kompletní konstrukce nebo práce.</t>
  </si>
  <si>
    <t>74C5A1</t>
  </si>
  <si>
    <t>DEFINITIVNÍ REGULACE POHYBLIVÉHO KOTVENÍ TROLEJE</t>
  </si>
  <si>
    <t>74C5A2</t>
  </si>
  <si>
    <t>DEFINITIVNÍ REGULACE POHYBLIVÉHO KOTVENÍ NOSNÉHO LANA</t>
  </si>
  <si>
    <t>74C923</t>
  </si>
  <si>
    <t>NEPŘÍMÉ UKOLEJNĚNÍ KONSTRUKCE VŠECH TYPŮ (VČETNĚ VÝZTUŽNÝCH DVOJIC) - 1 VODIČ</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</si>
  <si>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</si>
  <si>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74C941</t>
  </si>
  <si>
    <t>TAŽENÍ OCHRANNÉHO LANA 50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</si>
  <si>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měření:Měří se metr délkový v ose vodiče nebo lana.</t>
  </si>
  <si>
    <t>74C973</t>
  </si>
  <si>
    <t>ÚPRAVY STÁVAJÍCÍHO TV - PROVIZORNÍ STAVY ZA 100 M ZPROVOZŇOVANÉ SKUPINY</t>
  </si>
  <si>
    <t>1. Položka obsahuje: – veškeré další práce a úpravy na stávajícím TV, nutné ke zprovoznění TV2. Položka neobsahuje: X3. Způsob měření:Udává se počet kusů kompletní konstrukce nebo práce.</t>
  </si>
  <si>
    <t>74C974</t>
  </si>
  <si>
    <t>AKTUALIZACE KSU A TP DLE KOLEJOVÝCH POSTUPŮ ZA 100 M ZPROVOZŇOVANÉ SKUPINY</t>
  </si>
  <si>
    <t>1. Položka obsahuje: – veškeré další práce na aktualizaci KSU a TP po každém stavebním postupu2. Položka neobsahuje: X3. Způsob měření:Udává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</si>
  <si>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</si>
  <si>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</si>
  <si>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provozu2. Položka neobsahuje: X3. Způsob měření:Udává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</si>
  <si>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</si>
  <si>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</si>
  <si>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zpět2. Položka neobsahuje: X3. Způsob měření:Udává se čas v hodinách bez pohotovostních stavů vozidla.</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</si>
  <si>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</si>
  <si>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</si>
  <si>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</si>
  <si>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</si>
  <si>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</si>
  <si>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zpět2. Položka neobsahuje: X3. Způsob měření:Udává se čas v hodinách bez pohotovostních stavů vozidla.</t>
  </si>
  <si>
    <t>74F455</t>
  </si>
  <si>
    <t>DEMONTÁŽ VĚŠÁKŮ TROLEJE</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</si>
  <si>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měření:Udává se počet kusů kompletní konstrukce nebo práce.</t>
  </si>
  <si>
    <t>74F459</t>
  </si>
  <si>
    <t>DEMONTÁŽ UKOLEJNĚNÍ KONSTRUKCÍ A PODPĚR VČETNĚ UCHYCENÍ A VODIČE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</si>
  <si>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</si>
  <si>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</si>
  <si>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stavbu2. Položka neobsahuje: – poplatek za likvidaci odpadů (nacení se dle SSD 0)3. Způsob měření:Měří se na metr délky  vodiče nebo lana.</t>
  </si>
  <si>
    <t>74I</t>
  </si>
  <si>
    <t>Zkoušky a revize</t>
  </si>
  <si>
    <t>74F311</t>
  </si>
  <si>
    <t>MĚŘENÍ PARAMETRŮ TV DYNAMICKÉ (MĚŘÍCÍM VOZEM)</t>
  </si>
  <si>
    <t>viz. technická zpráva</t>
  </si>
  <si>
    <t>1. Položka obsahuje: – pronájem měřící soupravy včetně pracovníků  pro uvedná měření, kolejové mechanizmy, vyhodnocení a závěry z měření TV – dopravu kolejových mechanismů z mateřského depa do prostoru stavby a zpět2. Položka neobsahuje: X3. Způsob měření:Měří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</si>
  <si>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</si>
  <si>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</si>
  <si>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zpět2. Položka neobsahuje: X3. Způsob měření:Měří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</si>
  <si>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</si>
  <si>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</si>
  <si>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zpět2. Položka neobsahuje: X3. Způsob měření:Měří se projeté kilometry při měření, tj. bez režijních jízd.</t>
  </si>
  <si>
    <t>74F314</t>
  </si>
  <si>
    <t>MĚŘENÍ DOTYKOVÉHO NAPĚTÍ U VODIVÉ KONSTRUKCE</t>
  </si>
  <si>
    <t>74F321</t>
  </si>
  <si>
    <t>PROTOKOL ZPŮSOBILOSTI</t>
  </si>
  <si>
    <t>1. Položka obsahuje: – vyhotovení dokladu právnickou osobou o trolejových vedeních a trakčních zařízeních2. Položka neobsahuje: X3. Způsob měření:Udává se počet kusů kompletní konstrukce nebo práce.</t>
  </si>
  <si>
    <t>74F322</t>
  </si>
  <si>
    <t>REVIZNÍ ZPRÁVA</t>
  </si>
  <si>
    <t>1. Položka obsahuje: – revizi autorizovaným revizním technikem na zařízeních trakčního vedení podle požadavku ČSN, včetně hodnocení2. Položka neobsahuje: X3. Způsob měření:Udává se počet kusů kompletní konstrukce nebo práce.</t>
  </si>
  <si>
    <t>74F323</t>
  </si>
  <si>
    <t>PROTOKOL UTZ</t>
  </si>
  <si>
    <t>1. Položka obsahuje: – protokol autorizovaným revizním technikem na zařízeních trakčního vedení podle požadavku ČSN, včetně hodnocení2. Položka neobsahuje: X3. Způsob měření:Udává se počet kusů kompletní konstrukce nebo práce.</t>
  </si>
  <si>
    <t>74F331</t>
  </si>
  <si>
    <t>TECHNICKÁ POMOC PŘI VÝSTAVBĚ TV</t>
  </si>
  <si>
    <t>1. Položka obsahuje: – zajištění pracoviště TDI vč. nájmu pracovníků a poUŽITÝch mechanismů nutných k výkonu2. Položka neobsahuje: X3. Způsob měření:Udává se čas v hodinách.</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</si>
  <si>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</si>
  <si>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</si>
  <si>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</si>
  <si>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výkonu2. Položka neobsahuje: X3. Způsob měření:Udává se čas v hodinách.</t>
  </si>
  <si>
    <t>D.2.3.10</t>
  </si>
  <si>
    <t>Přeložky a úpravy sdělovacích  a silnoproudých vedení</t>
  </si>
  <si>
    <t>SO 10-06-01</t>
  </si>
  <si>
    <t>T.ú Blansko - Rájec Jestřebí, přeložky a úpravy kabelu VN 6 kV a NN</t>
  </si>
  <si>
    <t>130</t>
  </si>
  <si>
    <t>Hloubení</t>
  </si>
  <si>
    <t>131738</t>
  </si>
  <si>
    <t>HLOUBENÍ JAM ZAPAŽ I NEPAŽ TŘ. I, ODVOZ DO 20KM</t>
  </si>
  <si>
    <t>[bez vazby na CS]</t>
  </si>
  <si>
    <t>viz. příloha 2,3,5 / výpočet ((63,6*0,32*0,5)+(196*0,35*1,2)+(4*0,5*0,5*0,5))*2,1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</si>
  <si>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</si>
  <si>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13173A</t>
  </si>
  <si>
    <t>HLOUBENÍ JAM ZAPAŽ I NEPAŽ TŘ. I - BEZ DOPRAVY</t>
  </si>
  <si>
    <t>viz. příloha 2,3,5 / výpočet (63*1*0,5)+(190*1,5*1,2)-93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</si>
  <si>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</si>
  <si>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Poplatky odpad</t>
  </si>
  <si>
    <t>15111</t>
  </si>
  <si>
    <t>POPLATKY ZA LIKVIDACŮ ODPADŮ NEKONTAMINOVANÝCH - 17 05 04 VYTĚŽENÉ ZEMINY A HORNINY - I. TŘÍDA TĚŽITELNOSTI</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</si>
  <si>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</si>
  <si>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15240</t>
  </si>
  <si>
    <t>POPLATKY ZA LIKVIDACŮ ODPADŮ NEKONTAMINOVANÝCH - 20 03 99 ODPAD PODOBNÝ KOMUNÁLNÍMU ODPADU</t>
  </si>
  <si>
    <t>předpokládané množství</t>
  </si>
  <si>
    <t>15621</t>
  </si>
  <si>
    <t>POPLATKY ZA LIKVIDACŮ ODPADŮ NEBEZPEČNÝCH - KABELY S PLASTOVOU IZOLACÍ</t>
  </si>
  <si>
    <t>170</t>
  </si>
  <si>
    <t>Násypy a přísypy</t>
  </si>
  <si>
    <t>viz. příloha 10 / výpočet (63*1*0,5)+(190*1,5*1,2)-93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</si>
  <si>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</si>
  <si>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Zaměření, revize a kontroly</t>
  </si>
  <si>
    <t>2911</t>
  </si>
  <si>
    <t>OSTATNÍ POŽADAVKY - GEODETICKÉ ZAMĚŘENÍ</t>
  </si>
  <si>
    <t>zahrnuje veškeré náklady spojené s objednatelem požadovanými pracemi</t>
  </si>
  <si>
    <t>podklady, výplně a patky</t>
  </si>
  <si>
    <t>451311</t>
  </si>
  <si>
    <t>PODKL A VÝPLŇ VRSTVY Z PROST BET DO C8/10</t>
  </si>
  <si>
    <t>viz. příloha 2,3,5 / výpočet 213*0,1*1,2</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</si>
  <si>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</si>
  <si>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701</t>
  </si>
  <si>
    <t>Zemní práce - elektro</t>
  </si>
  <si>
    <t>701001</t>
  </si>
  <si>
    <t>OZNAČOVACÍ ŠTÍTEK KABELOVÉHO VEDENÍ, SPOJKY NEBO KABELOVÉ SKŘÍNĚ (VČETNĚ OBJÍMKY)</t>
  </si>
  <si>
    <t>viz. příloha 1,2,3,7,8 / výpočet 18*1</t>
  </si>
  <si>
    <t>1. Položka obsahuje: – pomocné mechanismy2. Položka neobsahuje: X3. Způsob měření:Měří se plocha v metrech čtverečných.</t>
  </si>
  <si>
    <t>701005</t>
  </si>
  <si>
    <t>VYHLEDÁVACÍ MARKER ZEMNÍ S MOŽNOSTÍ ZÁPISU</t>
  </si>
  <si>
    <t>viz. příloha 1,7,8 / výpočet 24*1</t>
  </si>
  <si>
    <t>1. Položka obsahuje: – úprava dna výkopu – položení betonového žlabu / chráničky včetně zakrytí – pomocné mechanismy2. Položka neobsahuje: X3. Způsob měření:Udává se počet kusů kompletní konstrukce nebo práce.</t>
  </si>
  <si>
    <t>702</t>
  </si>
  <si>
    <t>Uložení kabelů - elektro</t>
  </si>
  <si>
    <t>KABELOVÝ ŽLAB ZEMNÍ VČETNĚ KRYTU SVĚTLÉ ŠÍŘKY DO 120 MM</t>
  </si>
  <si>
    <t>viz. příloha 1,2,3 / výpočet 213+50</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</si>
  <si>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</si>
  <si>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702112</t>
  </si>
  <si>
    <t>KABELOVÝ ŽLAB ZEMNÍ VČETNĚ KRYTU SVĚTLÉ ŠÍŘKY PŘES 120 DO 250 MM</t>
  </si>
  <si>
    <t>702211</t>
  </si>
  <si>
    <t>KABELOVÁ CHRÁNIČKA ZEMNÍ DN DO 100 MM</t>
  </si>
  <si>
    <t>viz. příloha 1,2,5 / výpočet 6*8</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</si>
  <si>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</si>
  <si>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702312</t>
  </si>
  <si>
    <t>ZAKRYTÍ KABELŮ VÝSTRAŽNOU FÓLIÍ ŠÍŘKY PŘES 20 DO 40 CM</t>
  </si>
  <si>
    <t>viz. příloha 1,2,5 / výpočet 19+17+14</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</si>
  <si>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</si>
  <si>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702313</t>
  </si>
  <si>
    <t>ZAKRYTÍ KABELŮ VÝSTRAŽNOU FÓLIÍ ŠÍŘKY PŘES 40 CM</t>
  </si>
  <si>
    <t>viz. příloha 1,3,5 / výpočet 213</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</si>
  <si>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</si>
  <si>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ZASYPÁNÍ KABELOVÉHO ŽLABU VRSTVOU Z PŘESÁTÉHO PÍSKU SVĚTLÉ ŠÍŘKY DO 120 MM</t>
  </si>
  <si>
    <t>702902</t>
  </si>
  <si>
    <t>ZASYPÁNÍ KABELOVÉHO ŽLABU VRSTVOU Z PŘESÁTÉHO PÍSKU SVĚTLÉ ŠÍŘKY PŘES 120 DO 250 MM</t>
  </si>
  <si>
    <t>viz. příloha 1,3,5 / výpočet 19+17+14</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</si>
  <si>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</si>
  <si>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</si>
  <si>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</si>
  <si>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703713</t>
  </si>
  <si>
    <t>IZOLAČNÍ DESKA DO KABELOVÉ LÁVKY VČETNĚ NAŘEZÁNÍ TLOUŠŤKY PŘES 15 MM</t>
  </si>
  <si>
    <t>viz. příloha 1,2,5 / výpočet 34*0,15</t>
  </si>
  <si>
    <t>703762</t>
  </si>
  <si>
    <t>KABELOVÁ UCPÁVKA VODĚ ODOLNÁ PRO VNITŘNÍ PRŮMĚR OTVORU 65 - 110MM</t>
  </si>
  <si>
    <t>viz. příloha 1,2 / výpočet 6*1</t>
  </si>
  <si>
    <t>Položka obsahuje: Dodávku a montáž kabelové ucpávky vč. příslušenství ( utěsňovací spony apod. ) a pomocného materiálu, vyhotovení a dodání atestu. Dále obsahuje cenu za pom. mechanismy včetně všech ostatních vedlejších nákladů.</t>
  </si>
  <si>
    <t>704</t>
  </si>
  <si>
    <t>Kabelové rošty a lávky - nosný - elektro</t>
  </si>
  <si>
    <t>704212</t>
  </si>
  <si>
    <t>KABELOVÝ ŽLAB NOSNÝ PRO OTVOR DN PŘES 60 DO 110 MM</t>
  </si>
  <si>
    <t>viz. příloha 1,2,5 / výpočet 34*1</t>
  </si>
  <si>
    <t>704213</t>
  </si>
  <si>
    <t>KABELOVÝ ŽLAB NOSNÝ PRO OTVOR DN PŘES 110 MM</t>
  </si>
  <si>
    <t>709</t>
  </si>
  <si>
    <t>Zajištění kabelu a ucpávky - elektro</t>
  </si>
  <si>
    <t>709110</t>
  </si>
  <si>
    <t>PROVIZORNÍ ZAJIŠTĚNÍ KABELU VE VÝKOPU</t>
  </si>
  <si>
    <t>viz. příloha 2,3 / výpočet 192*1</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</si>
  <si>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</si>
  <si>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742</t>
  </si>
  <si>
    <t>Silnoproudé rozvody - elektro</t>
  </si>
  <si>
    <t>742611_R</t>
  </si>
  <si>
    <t>KABEL VN - TŘÍŽÍLOVÝ 6-AYKCY DO 70 MM2</t>
  </si>
  <si>
    <t>viz. příloha 2,3 / výpočet 213+63+46</t>
  </si>
  <si>
    <t>1. Položka obsahuje: – dodávku, manipulace a uložení kabelu (do země, chráničky, kanálu, na rošty, na TV a pod.)2. Položka neobsahuje: – příchytky, spojky, koncovky, chráničky apod.3. Způsob měření:Měří se metr délkový.</t>
  </si>
  <si>
    <t>742701_R</t>
  </si>
  <si>
    <t>KABELOVÁ SPOJKA NN 4-5 ŽÍLOVÁ PRO KABELY DO 70 MM2</t>
  </si>
  <si>
    <t>viz. příloha 2,3,4 / výpočet 12*1</t>
  </si>
  <si>
    <t>1. Položka obsahuje: – dodávku spojky, všechny práce spojené s úpravou kabelů pro montáž včetně veškerého příslušentsví2. Položka neobsahuje: X3. Způsob měření:Udává se počet kusů kompletní konstrukce nebo práce.</t>
  </si>
  <si>
    <t>742811_R</t>
  </si>
  <si>
    <t>KABELOVÁ SPOJKA VN, SADA TŘÍ ŽIL NEBO TŘÍŽÍLOVÁ PRO KABELY DO 6 KV DO 70 MM2</t>
  </si>
  <si>
    <t>viz. příloha 2,3,4 / výpočet 6*1</t>
  </si>
  <si>
    <t>742H22_R</t>
  </si>
  <si>
    <t>KABEL NN ČTYŘ- A PĚTIŽÍLOVÝ AL S PLASTOVOU IZOLACÍ OD 4 DO 16 MM2</t>
  </si>
  <si>
    <t>742H23_R</t>
  </si>
  <si>
    <t>KABEL NN ČTYŘ- A PĚTIŽÍLOVÝ AL S PLASTOVOU IZOLACÍ OD 25 DO 50 MM2</t>
  </si>
  <si>
    <t>742L22</t>
  </si>
  <si>
    <t>UKONČENÍ DVOU AŽ PĚTIŽÍLOVÉHO KABELU KABELOVOU SPOJKOU OD 4 DO 16 MM2</t>
  </si>
  <si>
    <t>1. Položka obsahuje: – všechny práce spojené s úpravou kabelů pro montáž včetně veškerého příslušentsví2. Položka neobsahuje: X3. Způsob měření:Udává se počet kusů kompletní konstrukce nebo práce.</t>
  </si>
  <si>
    <t>742L23</t>
  </si>
  <si>
    <t>UKONČENÍ DVOU AŽ PĚTIŽÍLOVÉHO KABELU KABELOVOU SPOJKOU OD 25 DO 50 MM2</t>
  </si>
  <si>
    <t>742P13</t>
  </si>
  <si>
    <t>ZATAŽENÍ KABELU DO CHRÁNIČKY - KABEL DO 4 KG/M</t>
  </si>
  <si>
    <t>viz. příloha 2,3,5 / výpočet 6*8</t>
  </si>
  <si>
    <t>1. Položka obsahuje: – montáž kabelu o váze do 4 kg/m do chráničky/ kolektoru2. Položka neobsahuje: X3. Způsob měření:Měří se metr délkový.</t>
  </si>
  <si>
    <t>742P15</t>
  </si>
  <si>
    <t>OZNAČOVACÍ ŠTÍTEK NA KABEL</t>
  </si>
  <si>
    <t>viz. příloha 2,3,5 / výpočet 6*3</t>
  </si>
  <si>
    <t>1. Položka obsahuje: – veškeré příslušentsví2. Položka neobsahuje: X3. Způsob měření:Udává se počet kusů kompletní konstrukce nebo práce.</t>
  </si>
  <si>
    <t>742Z23</t>
  </si>
  <si>
    <t>DEMONTÁŽ KABELOVÉHO VEDENÍ NN</t>
  </si>
  <si>
    <t>viz. příloha 2,3 / výpočet 2*250</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</si>
  <si>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</si>
  <si>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742Z24</t>
  </si>
  <si>
    <t>DEMONTÁŽ KABELOVÉHO VEDENÍ VN</t>
  </si>
  <si>
    <t>viz. příloha 2,3 / výpočet 250*1</t>
  </si>
  <si>
    <t>747</t>
  </si>
  <si>
    <t>Zkoušky, revize a HZS - elektro</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</si>
  <si>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</si>
  <si>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</si>
  <si>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</si>
  <si>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</si>
  <si>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</si>
  <si>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</si>
  <si>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</si>
  <si>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</si>
  <si>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747302</t>
  </si>
  <si>
    <t>VYDÁNÍ PŘÍKAZU "B" - JEDNODUCHÉ PRACOVIŠTĚ</t>
  </si>
  <si>
    <t>1. Položka obsahuje: – cenu za vyhotovení příkazu ""B"" pro zajištění pracoviště při práci na vypnutém a zajištěném zařízení vn2. Položka neobsahuje: X3. Způsob měření:Udává se počet kusů kompletní konstrukce nebo práce.</t>
  </si>
  <si>
    <t>747512</t>
  </si>
  <si>
    <t>ZKOUŠKY VODIČŮ A KABELŮ NN PRŮŘEZU ŽÍLY OD 4X35 DO 120 MM2</t>
  </si>
  <si>
    <t>viz. příloha 1,2,3 / výpočet 2*1</t>
  </si>
  <si>
    <t>1. Položka obsahuje: – cenu za provedení měření kabelu/ vodiče vč. vyhotovení protokolu2. Položka neobsahuje: X3. Způsob měření:Udává se počet kusů kompletní konstrukce nebo práce.</t>
  </si>
  <si>
    <t>747531</t>
  </si>
  <si>
    <t>ZKOUŠKY VODIČŮ A KABELŮ VN ZVÝŠENÝM NAPĚTÍM DO 35 KV</t>
  </si>
  <si>
    <t>viz. příloha 1,2,3 / výpočet 1*1</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</si>
  <si>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</si>
  <si>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</si>
  <si>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</si>
  <si>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</si>
  <si>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</si>
  <si>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</si>
  <si>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</si>
  <si>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</si>
  <si>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</si>
  <si>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</si>
  <si>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</si>
  <si>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</si>
  <si>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747708_R</t>
  </si>
  <si>
    <t>PROVOZ MOBILNÍHO NÁHRADNÍHO ZDROJE PŘES 32 DO 160 KVA</t>
  </si>
  <si>
    <t>1. Položka obsahuje: – cenu za dobu provozu, pronájmu náhradního zdroje ve stanici / zastávce vč. dovozu a odvozu z místa určení a zapojení do stávajících rozvodů a vč. obsluhy,PHM a doplňování PHM, 2. Položka neobsahuje: X3. Způsob měření:Udává se čas v hodinách.</t>
  </si>
  <si>
    <t>Bourání</t>
  </si>
  <si>
    <t>90001_R</t>
  </si>
  <si>
    <t>D+M - ROZEBRÁNÍ A ZPĚTNÁ MONTÁŽ KAMENNÉ OPĚRNÉ ZÍDKY</t>
  </si>
  <si>
    <t>položka zahrnuje kompletní práce včetně eventuálního doplnění materiálu kamene zídky délky 5m a výšky 1,5m, vč. veškerých podpůrných akcí, vhodné zdící malty, přesunu hmot</t>
  </si>
  <si>
    <t>SO 10-10-01</t>
  </si>
  <si>
    <t>T.ú Blansko - Rájec Jestřebí, přeložky a úpravy sdělovacích kabelů SŽDC</t>
  </si>
  <si>
    <t>M22</t>
  </si>
  <si>
    <t>Geografické práce</t>
  </si>
  <si>
    <t>02945_R</t>
  </si>
  <si>
    <t>OSTAT POŽADAVKY - GEOMETRICKÝ PLÁN</t>
  </si>
  <si>
    <t>Viz technická zpráva a výkresová dokumentace</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</si>
  <si>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</si>
  <si>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M46</t>
  </si>
  <si>
    <t>029111_R</t>
  </si>
  <si>
    <t>OSTATNÍ POŽADAVKY - GEODETICKÉ ZAMĚŘENÍ - DÉLKOVÉ</t>
  </si>
  <si>
    <t>Geodetické zaměření kabelové trasy</t>
  </si>
  <si>
    <t>Viz technická zpráva a výkresová dokumentace 
Blansko +10m, most = 60m, Rájec + 10m == 80m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</si>
  <si>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</si>
  <si>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OTSKP_19</t>
  </si>
  <si>
    <t>odstranění křovin a stromů do průměru 100 mm</t>
  </si>
  <si>
    <t>132734</t>
  </si>
  <si>
    <t>HLOUBENÍ RÝH ŠÍŘ DO 2M PAŽ I NEPAŽ TŘ. I, ODVOZ DO 5KM</t>
  </si>
  <si>
    <t>Viz technická zpráva a výkresová dokumentace 
2*20m stavajíci + 2*15m starý + 2*15m nový + 10% = 110m == 1* 1* 110m = 110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</si>
  <si>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</si>
  <si>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</si>
  <si>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</si>
  <si>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</si>
  <si>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</si>
  <si>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</si>
  <si>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</si>
  <si>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M75FM</t>
  </si>
  <si>
    <t>Slaboproud - sdělovací zařízení</t>
  </si>
  <si>
    <t>015111</t>
  </si>
  <si>
    <t>POPLATKY ZA LIKVIDACŮ ODPADŮ NEKONTAMINOVANÝCH - 17 05 04  VYTĚŽENÉ ZEMINY A HORNINY -  I. TŘÍDA TĚŽITELNOSTI</t>
  </si>
  <si>
    <t>301PZ_R</t>
  </si>
  <si>
    <t>BETONOVÝ SILNIČNÍ PANEL 2000X990X120MM</t>
  </si>
  <si>
    <t>Pořízení materiálu včetně dopravy do stavenišťního skladu a skladování</t>
  </si>
  <si>
    <t>701ADDR-OV1R</t>
  </si>
  <si>
    <t>VYPRACOVÁNÍ KABELOVÉ KNIHY PLÁNŮ</t>
  </si>
  <si>
    <t>100m</t>
  </si>
  <si>
    <t>Položka obsahuje náklady na vypracování kabelové knihy plánů skutečného stavu provedených prací. Cena položky je vč. ostatních rozpočtových nákladů</t>
  </si>
  <si>
    <t>701ADDR-OV2R</t>
  </si>
  <si>
    <t>DOZOR PRACOVNÍKŮ ČD-T</t>
  </si>
  <si>
    <t>Viz technická zpráva a výkresová dokumentace 
instalace kabelů na nastupištích</t>
  </si>
  <si>
    <t>Položka obsahuje: dozor pracovníků ČD-T</t>
  </si>
  <si>
    <t>plechový, žárově zinkovaný, tloušťka plechu 1,5mm</t>
  </si>
  <si>
    <t>702323</t>
  </si>
  <si>
    <t>ZAKRYTÍ KABELŮ BETONOVOU DESKOU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</si>
  <si>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</si>
  <si>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</si>
  <si>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</si>
  <si>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</si>
  <si>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</si>
  <si>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</si>
  <si>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</si>
  <si>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</si>
  <si>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</si>
  <si>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</si>
  <si>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75IJ21</t>
  </si>
  <si>
    <t>MĚŘENÍ ZKRÁCENÉ ZÁVĚREČNÉ DÁLKOVÉHO KABELU V OBOU SMĚRECH ZA PROVOZU</t>
  </si>
  <si>
    <t>ČTYŘKA</t>
  </si>
  <si>
    <t>včetně měření izolační rezistence pancíře a kapacitních nerovnováh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</si>
  <si>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</si>
  <si>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</si>
  <si>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</si>
  <si>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</si>
  <si>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12vl, 36vl</t>
  </si>
  <si>
    <t>Viz technická zpráva a výkresová dokumentace 
12+36= 48 * 2(před a po položením) = 96</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</si>
  <si>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</si>
  <si>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SO 10-10-02</t>
  </si>
  <si>
    <t>T.ú Blansko - Rájec Jestřebí, přeložky a úpravy kabelů mimodrážních správců ( ČD-Telematika)</t>
  </si>
  <si>
    <t>36vl, 72vl</t>
  </si>
  <si>
    <t>Viz technická zpráva a výkresová dokumentace 
36+72 = 108*2 = 216</t>
  </si>
  <si>
    <t>H</t>
  </si>
  <si>
    <t>Všeobecný objekt</t>
  </si>
  <si>
    <t xml:space="preserve">  SO 98-98</t>
  </si>
  <si>
    <t>SO 98-98</t>
  </si>
  <si>
    <t>Dokumentace stavby</t>
  </si>
  <si>
    <t>VSEOB001</t>
  </si>
  <si>
    <t>Geodetická dokumentace skutečného provedení stavby</t>
  </si>
  <si>
    <t>R-položka</t>
  </si>
  <si>
    <t>Vypracování geodetické části dokumentace skutečného provedení.</t>
  </si>
  <si>
    <t>v předepsaném rozsahu a počtu dle VTP a ZTP 
1=1.000 [A]</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</si>
  <si>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</si>
  <si>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</si>
  <si>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</si>
  <si>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</si>
  <si>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</si>
  <si>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</si>
  <si>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</si>
  <si>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</si>
  <si>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</si>
  <si>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</si>
  <si>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</si>
  <si>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viz. technická specifikace položky.</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</si>
  <si>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</si>
  <si>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</si>
  <si>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</si>
  <si>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</si>
  <si>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</si>
  <si>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</si>
  <si>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</si>
  <si>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</si>
  <si>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</si>
  <si>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</si>
  <si>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</si>
  <si>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</si>
  <si>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</si>
  <si>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 
1=1.000 [A]</t>
  </si>
  <si>
    <t>Součastí položky jsou veškeré nezbytné práce, doprava a pomocný materiál, nezbytný pro uskutečnění dané činnosti. Detailně jsou specifikace požadavků na publicitu uvedené v ZTP.</t>
  </si>
  <si>
    <t>VSEOB008</t>
  </si>
  <si>
    <t>Zajištění vytyčení inženýrských sítí</t>
  </si>
  <si>
    <t>Pro potřeby stavby, pasporty pro účely stavby</t>
  </si>
  <si>
    <t>Položka zahrnuje náklady na  provedení všech hlukových měření a jejich vyhodnocení. Měření jsou nutná ke kolaudaci stavby a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především s ohledem na rozsah vyplývající z přílohy č. B.3.4 DSP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</si>
</sst>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F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f>
      </c>
    </row>
    <row r="7" spans="2:3" ht="12.75" customHeight="1">
      <c r="B7" s="8" t="s">
        <v>7</v>
      </c>
      <c s="10">
        <f>0+E10+E12+E15</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D.1.2!K8+D.1.2!M8</f>
      </c>
      <c s="14">
        <f>C11*0.21</f>
      </c>
      <c s="14">
        <f>C11+D11</f>
      </c>
      <c s="13">
        <f>D.1.2!T7</f>
      </c>
    </row>
    <row r="12" spans="1:6" ht="12.75">
      <c r="A12" s="11" t="s">
        <v>392</v>
      </c>
      <c s="12" t="s">
        <v>393</v>
      </c>
      <c s="14">
        <f>0+C13+C14</f>
      </c>
      <c s="14">
        <f>C12*0.21</f>
      </c>
      <c s="14">
        <f>0+E13+E14</f>
      </c>
      <c s="13">
        <f>0+F13+F14</f>
      </c>
    </row>
    <row r="13" spans="1:6" ht="12.75">
      <c r="A13" s="11" t="s">
        <v>394</v>
      </c>
      <c s="12" t="s">
        <v>395</v>
      </c>
      <c s="14">
        <f>D.2.1!K8+D.2.1!M8</f>
      </c>
      <c s="14">
        <f>C13*0.21</f>
      </c>
      <c s="14">
        <f>C13+D13</f>
      </c>
      <c s="13">
        <f>D.2.1!T7</f>
      </c>
    </row>
    <row r="14" spans="1:6" ht="12.75">
      <c r="A14" s="11" t="s">
        <v>923</v>
      </c>
      <c s="12" t="s">
        <v>924</v>
      </c>
      <c s="14">
        <f>D.2.3!K8+D.2.3!M8</f>
      </c>
      <c s="14">
        <f>C14*0.21</f>
      </c>
      <c s="14">
        <f>C14+D14</f>
      </c>
      <c s="13">
        <f>D.2.3!T7</f>
      </c>
    </row>
    <row r="15" spans="1:6" ht="12.75">
      <c r="A15" s="11" t="s">
        <v>1262</v>
      </c>
      <c s="12" t="s">
        <v>1263</v>
      </c>
      <c s="14">
        <f>0+C16</f>
      </c>
      <c s="14">
        <f>C15*0.21</f>
      </c>
      <c s="14">
        <f>0+E16</f>
      </c>
      <c s="13">
        <f>0+F16</f>
      </c>
    </row>
    <row r="16" spans="1:6" ht="12.75">
      <c r="A16" s="11" t="s">
        <v>1264</v>
      </c>
      <c s="12" t="s">
        <v>1263</v>
      </c>
      <c s="14">
        <f>'SO 98-98'!K8+'SO 98-98'!M8</f>
      </c>
      <c s="14">
        <f>C16*0.21</f>
      </c>
      <c s="14">
        <f>C16+D16</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COUNTIFS(L8:L367,"=0",A8:A367,"P")+COUNTIFS(L8:L367,"",A8:A367,"P")+SUM(Q8:Q367)</f>
      </c>
    </row>
    <row r="8" spans="1:13" ht="12.75">
      <c r="A8" t="s">
        <v>44</v>
      </c>
      <c r="C8" s="28" t="s">
        <v>45</v>
      </c>
      <c r="E8" s="30" t="s">
        <v>17</v>
      </c>
      <c r="J8" s="29">
        <f>0+J9</f>
      </c>
      <c s="29">
        <f>0+K9</f>
      </c>
      <c s="29">
        <f>0+L9</f>
      </c>
      <c s="29">
        <f>0+M9</f>
      </c>
    </row>
    <row r="9" spans="1:13" ht="12.75">
      <c r="A9" t="s">
        <v>46</v>
      </c>
      <c r="C9" s="31" t="s">
        <v>47</v>
      </c>
      <c r="E9" s="33" t="s">
        <v>48</v>
      </c>
      <c r="J9" s="32">
        <f>0+J10+J91+J120+J197+J258+J303+J312+J317+J338</f>
      </c>
      <c s="32">
        <f>0+K10+K91+K120+K197+K258+K303+K312+K317+K338</f>
      </c>
      <c s="32">
        <f>0+L10+L91+L120+L197+L258+L303+L312+L317+L338</f>
      </c>
      <c s="32">
        <f>0+M10+M91+M120+M197+M258+M303+M312+M317+M338</f>
      </c>
    </row>
    <row r="10" spans="1:13" ht="12.75">
      <c r="A10" t="s">
        <v>49</v>
      </c>
      <c r="C10" s="31" t="s">
        <v>50</v>
      </c>
      <c r="E10" s="33" t="s">
        <v>51</v>
      </c>
      <c r="J10" s="32">
        <f>0</f>
      </c>
      <c s="32">
        <f>0</f>
      </c>
      <c s="32">
        <f>0+L11+L15+L19+L23+L27+L31+L35+L39+L43+L47+L51+L55+L59+L63+L67+L71+L75+L79+L83+L87</f>
      </c>
      <c s="32">
        <f>0+M11+M15+M19+M23+M27+M31+M35+M39+M43+M47+M51+M55+M59+M63+M67+M71+M75+M79+M83+M87</f>
      </c>
    </row>
    <row r="11" spans="1:16" ht="12.75">
      <c r="A11" t="s">
        <v>52</v>
      </c>
      <c s="34" t="s">
        <v>53</v>
      </c>
      <c s="34" t="s">
        <v>54</v>
      </c>
      <c s="35" t="s">
        <v>5</v>
      </c>
      <c s="6" t="s">
        <v>55</v>
      </c>
      <c s="36" t="s">
        <v>56</v>
      </c>
      <c s="37">
        <v>1</v>
      </c>
      <c s="36">
        <v>0</v>
      </c>
      <c s="36">
        <f>ROUND(G11*H11,6)</f>
      </c>
      <c r="L11" s="38">
        <v>0</v>
      </c>
      <c s="32">
        <f>ROUND(ROUND(L11,2)*ROUND(G11,3),2)</f>
      </c>
      <c s="36" t="s">
        <v>57</v>
      </c>
      <c>
        <f>(M11*21)/100</f>
      </c>
      <c t="s">
        <v>27</v>
      </c>
    </row>
    <row r="12" spans="1:5" ht="12.75">
      <c r="A12" s="35" t="s">
        <v>58</v>
      </c>
      <c r="E12" s="39" t="s">
        <v>5</v>
      </c>
    </row>
    <row r="13" spans="1:5" ht="25.5">
      <c r="A13" s="35" t="s">
        <v>59</v>
      </c>
      <c r="E13" s="40" t="s">
        <v>60</v>
      </c>
    </row>
    <row r="14" spans="1:5" ht="127.5">
      <c r="A14" t="s">
        <v>61</v>
      </c>
      <c r="E14" s="39" t="s">
        <v>62</v>
      </c>
    </row>
    <row r="15" spans="1:16" ht="12.75">
      <c r="A15" t="s">
        <v>52</v>
      </c>
      <c s="34" t="s">
        <v>27</v>
      </c>
      <c s="34" t="s">
        <v>63</v>
      </c>
      <c s="35" t="s">
        <v>5</v>
      </c>
      <c s="6" t="s">
        <v>64</v>
      </c>
      <c s="36" t="s">
        <v>65</v>
      </c>
      <c s="37">
        <v>45</v>
      </c>
      <c s="36">
        <v>0</v>
      </c>
      <c s="36">
        <f>ROUND(G15*H15,6)</f>
      </c>
      <c r="L15" s="38">
        <v>0</v>
      </c>
      <c s="32">
        <f>ROUND(ROUND(L15,2)*ROUND(G15,3),2)</f>
      </c>
      <c s="36" t="s">
        <v>66</v>
      </c>
      <c>
        <f>(M15*21)/100</f>
      </c>
      <c t="s">
        <v>27</v>
      </c>
    </row>
    <row r="16" spans="1:5" ht="12.75">
      <c r="A16" s="35" t="s">
        <v>58</v>
      </c>
      <c r="E16" s="39" t="s">
        <v>67</v>
      </c>
    </row>
    <row r="17" spans="1:5" ht="25.5">
      <c r="A17" s="35" t="s">
        <v>59</v>
      </c>
      <c r="E17" s="40" t="s">
        <v>60</v>
      </c>
    </row>
    <row r="18" spans="1:5" ht="357">
      <c r="A18" t="s">
        <v>61</v>
      </c>
      <c r="E18" s="39" t="s">
        <v>68</v>
      </c>
    </row>
    <row r="19" spans="1:16" ht="12.75">
      <c r="A19" t="s">
        <v>52</v>
      </c>
      <c s="34" t="s">
        <v>26</v>
      </c>
      <c s="34" t="s">
        <v>69</v>
      </c>
      <c s="35" t="s">
        <v>5</v>
      </c>
      <c s="6" t="s">
        <v>70</v>
      </c>
      <c s="36" t="s">
        <v>65</v>
      </c>
      <c s="37">
        <v>35</v>
      </c>
      <c s="36">
        <v>0</v>
      </c>
      <c s="36">
        <f>ROUND(G19*H19,6)</f>
      </c>
      <c r="L19" s="38">
        <v>0</v>
      </c>
      <c s="32">
        <f>ROUND(ROUND(L19,2)*ROUND(G19,3),2)</f>
      </c>
      <c s="36" t="s">
        <v>66</v>
      </c>
      <c>
        <f>(M19*21)/100</f>
      </c>
      <c t="s">
        <v>27</v>
      </c>
    </row>
    <row r="20" spans="1:5" ht="12.75">
      <c r="A20" s="35" t="s">
        <v>58</v>
      </c>
      <c r="E20" s="39" t="s">
        <v>71</v>
      </c>
    </row>
    <row r="21" spans="1:5" ht="25.5">
      <c r="A21" s="35" t="s">
        <v>59</v>
      </c>
      <c r="E21" s="40" t="s">
        <v>60</v>
      </c>
    </row>
    <row r="22" spans="1:5" ht="280.5">
      <c r="A22" t="s">
        <v>61</v>
      </c>
      <c r="E22" s="39" t="s">
        <v>72</v>
      </c>
    </row>
    <row r="23" spans="1:16" ht="12.75">
      <c r="A23" t="s">
        <v>52</v>
      </c>
      <c s="34" t="s">
        <v>73</v>
      </c>
      <c s="34" t="s">
        <v>74</v>
      </c>
      <c s="35" t="s">
        <v>5</v>
      </c>
      <c s="6" t="s">
        <v>75</v>
      </c>
      <c s="36" t="s">
        <v>76</v>
      </c>
      <c s="37">
        <v>4</v>
      </c>
      <c s="36">
        <v>0</v>
      </c>
      <c s="36">
        <f>ROUND(G23*H23,6)</f>
      </c>
      <c r="L23" s="38">
        <v>0</v>
      </c>
      <c s="32">
        <f>ROUND(ROUND(L23,2)*ROUND(G23,3),2)</f>
      </c>
      <c s="36" t="s">
        <v>66</v>
      </c>
      <c>
        <f>(M23*21)/100</f>
      </c>
      <c t="s">
        <v>27</v>
      </c>
    </row>
    <row r="24" spans="1:5" ht="12.75">
      <c r="A24" s="35" t="s">
        <v>58</v>
      </c>
      <c r="E24" s="39" t="s">
        <v>5</v>
      </c>
    </row>
    <row r="25" spans="1:5" ht="25.5">
      <c r="A25" s="35" t="s">
        <v>59</v>
      </c>
      <c r="E25" s="40" t="s">
        <v>60</v>
      </c>
    </row>
    <row r="26" spans="1:5" ht="76.5">
      <c r="A26" t="s">
        <v>61</v>
      </c>
      <c r="E26" s="39" t="s">
        <v>77</v>
      </c>
    </row>
    <row r="27" spans="1:16" ht="12.75">
      <c r="A27" t="s">
        <v>52</v>
      </c>
      <c s="34" t="s">
        <v>78</v>
      </c>
      <c s="34" t="s">
        <v>79</v>
      </c>
      <c s="35" t="s">
        <v>5</v>
      </c>
      <c s="6" t="s">
        <v>80</v>
      </c>
      <c s="36" t="s">
        <v>81</v>
      </c>
      <c s="37">
        <v>50</v>
      </c>
      <c s="36">
        <v>0</v>
      </c>
      <c s="36">
        <f>ROUND(G27*H27,6)</f>
      </c>
      <c r="L27" s="38">
        <v>0</v>
      </c>
      <c s="32">
        <f>ROUND(ROUND(L27,2)*ROUND(G27,3),2)</f>
      </c>
      <c s="36" t="s">
        <v>66</v>
      </c>
      <c>
        <f>(M27*21)/100</f>
      </c>
      <c t="s">
        <v>27</v>
      </c>
    </row>
    <row r="28" spans="1:5" ht="12.75">
      <c r="A28" s="35" t="s">
        <v>58</v>
      </c>
      <c r="E28" s="39" t="s">
        <v>82</v>
      </c>
    </row>
    <row r="29" spans="1:5" ht="25.5">
      <c r="A29" s="35" t="s">
        <v>59</v>
      </c>
      <c r="E29" s="40" t="s">
        <v>60</v>
      </c>
    </row>
    <row r="30" spans="1:5" ht="89.25">
      <c r="A30" t="s">
        <v>61</v>
      </c>
      <c r="E30" s="39" t="s">
        <v>83</v>
      </c>
    </row>
    <row r="31" spans="1:16" ht="25.5">
      <c r="A31" t="s">
        <v>52</v>
      </c>
      <c s="34" t="s">
        <v>84</v>
      </c>
      <c s="34" t="s">
        <v>85</v>
      </c>
      <c s="35" t="s">
        <v>5</v>
      </c>
      <c s="6" t="s">
        <v>86</v>
      </c>
      <c s="36" t="s">
        <v>81</v>
      </c>
      <c s="37">
        <v>30</v>
      </c>
      <c s="36">
        <v>0</v>
      </c>
      <c s="36">
        <f>ROUND(G31*H31,6)</f>
      </c>
      <c r="L31" s="38">
        <v>0</v>
      </c>
      <c s="32">
        <f>ROUND(ROUND(L31,2)*ROUND(G31,3),2)</f>
      </c>
      <c s="36" t="s">
        <v>66</v>
      </c>
      <c>
        <f>(M31*21)/100</f>
      </c>
      <c t="s">
        <v>27</v>
      </c>
    </row>
    <row r="32" spans="1:5" ht="12.75">
      <c r="A32" s="35" t="s">
        <v>58</v>
      </c>
      <c r="E32" s="39" t="s">
        <v>5</v>
      </c>
    </row>
    <row r="33" spans="1:5" ht="25.5">
      <c r="A33" s="35" t="s">
        <v>59</v>
      </c>
      <c r="E33" s="40" t="s">
        <v>60</v>
      </c>
    </row>
    <row r="34" spans="1:5" ht="102">
      <c r="A34" t="s">
        <v>61</v>
      </c>
      <c r="E34" s="39" t="s">
        <v>87</v>
      </c>
    </row>
    <row r="35" spans="1:16" ht="25.5">
      <c r="A35" t="s">
        <v>52</v>
      </c>
      <c s="34" t="s">
        <v>88</v>
      </c>
      <c s="34" t="s">
        <v>89</v>
      </c>
      <c s="35" t="s">
        <v>5</v>
      </c>
      <c s="6" t="s">
        <v>90</v>
      </c>
      <c s="36" t="s">
        <v>81</v>
      </c>
      <c s="37">
        <v>30</v>
      </c>
      <c s="36">
        <v>0</v>
      </c>
      <c s="36">
        <f>ROUND(G35*H35,6)</f>
      </c>
      <c r="L35" s="38">
        <v>0</v>
      </c>
      <c s="32">
        <f>ROUND(ROUND(L35,2)*ROUND(G35,3),2)</f>
      </c>
      <c s="36" t="s">
        <v>66</v>
      </c>
      <c>
        <f>(M35*21)/100</f>
      </c>
      <c t="s">
        <v>27</v>
      </c>
    </row>
    <row r="36" spans="1:5" ht="12.75">
      <c r="A36" s="35" t="s">
        <v>58</v>
      </c>
      <c r="E36" s="39" t="s">
        <v>5</v>
      </c>
    </row>
    <row r="37" spans="1:5" ht="25.5">
      <c r="A37" s="35" t="s">
        <v>59</v>
      </c>
      <c r="E37" s="40" t="s">
        <v>60</v>
      </c>
    </row>
    <row r="38" spans="1:5" ht="102">
      <c r="A38" t="s">
        <v>61</v>
      </c>
      <c r="E38" s="39" t="s">
        <v>91</v>
      </c>
    </row>
    <row r="39" spans="1:16" ht="12.75">
      <c r="A39" t="s">
        <v>52</v>
      </c>
      <c s="34" t="s">
        <v>92</v>
      </c>
      <c s="34" t="s">
        <v>93</v>
      </c>
      <c s="35" t="s">
        <v>5</v>
      </c>
      <c s="6" t="s">
        <v>94</v>
      </c>
      <c s="36" t="s">
        <v>76</v>
      </c>
      <c s="37">
        <v>8</v>
      </c>
      <c s="36">
        <v>0</v>
      </c>
      <c s="36">
        <f>ROUND(G39*H39,6)</f>
      </c>
      <c r="L39" s="38">
        <v>0</v>
      </c>
      <c s="32">
        <f>ROUND(ROUND(L39,2)*ROUND(G39,3),2)</f>
      </c>
      <c s="36" t="s">
        <v>66</v>
      </c>
      <c>
        <f>(M39*21)/100</f>
      </c>
      <c t="s">
        <v>27</v>
      </c>
    </row>
    <row r="40" spans="1:5" ht="12.75">
      <c r="A40" s="35" t="s">
        <v>58</v>
      </c>
      <c r="E40" s="39" t="s">
        <v>5</v>
      </c>
    </row>
    <row r="41" spans="1:5" ht="25.5">
      <c r="A41" s="35" t="s">
        <v>59</v>
      </c>
      <c r="E41" s="40" t="s">
        <v>60</v>
      </c>
    </row>
    <row r="42" spans="1:5" ht="102">
      <c r="A42" t="s">
        <v>61</v>
      </c>
      <c r="E42" s="39" t="s">
        <v>95</v>
      </c>
    </row>
    <row r="43" spans="1:16" ht="25.5">
      <c r="A43" t="s">
        <v>52</v>
      </c>
      <c s="34" t="s">
        <v>96</v>
      </c>
      <c s="34" t="s">
        <v>97</v>
      </c>
      <c s="35" t="s">
        <v>5</v>
      </c>
      <c s="6" t="s">
        <v>98</v>
      </c>
      <c s="36" t="s">
        <v>99</v>
      </c>
      <c s="37">
        <v>10</v>
      </c>
      <c s="36">
        <v>0</v>
      </c>
      <c s="36">
        <f>ROUND(G43*H43,6)</f>
      </c>
      <c r="L43" s="38">
        <v>0</v>
      </c>
      <c s="32">
        <f>ROUND(ROUND(L43,2)*ROUND(G43,3),2)</f>
      </c>
      <c s="36" t="s">
        <v>66</v>
      </c>
      <c>
        <f>(M43*21)/100</f>
      </c>
      <c t="s">
        <v>27</v>
      </c>
    </row>
    <row r="44" spans="1:5" ht="12.75">
      <c r="A44" s="35" t="s">
        <v>58</v>
      </c>
      <c r="E44" s="39" t="s">
        <v>5</v>
      </c>
    </row>
    <row r="45" spans="1:5" ht="25.5">
      <c r="A45" s="35" t="s">
        <v>59</v>
      </c>
      <c r="E45" s="40" t="s">
        <v>60</v>
      </c>
    </row>
    <row r="46" spans="1:5" ht="102">
      <c r="A46" t="s">
        <v>61</v>
      </c>
      <c r="E46" s="39" t="s">
        <v>100</v>
      </c>
    </row>
    <row r="47" spans="1:16" ht="12.75">
      <c r="A47" t="s">
        <v>52</v>
      </c>
      <c s="34" t="s">
        <v>101</v>
      </c>
      <c s="34" t="s">
        <v>102</v>
      </c>
      <c s="35" t="s">
        <v>5</v>
      </c>
      <c s="6" t="s">
        <v>103</v>
      </c>
      <c s="36" t="s">
        <v>76</v>
      </c>
      <c s="37">
        <v>6</v>
      </c>
      <c s="36">
        <v>0</v>
      </c>
      <c s="36">
        <f>ROUND(G47*H47,6)</f>
      </c>
      <c r="L47" s="38">
        <v>0</v>
      </c>
      <c s="32">
        <f>ROUND(ROUND(L47,2)*ROUND(G47,3),2)</f>
      </c>
      <c s="36" t="s">
        <v>66</v>
      </c>
      <c>
        <f>(M47*21)/100</f>
      </c>
      <c t="s">
        <v>27</v>
      </c>
    </row>
    <row r="48" spans="1:5" ht="38.25">
      <c r="A48" s="35" t="s">
        <v>58</v>
      </c>
      <c r="E48" s="39" t="s">
        <v>104</v>
      </c>
    </row>
    <row r="49" spans="1:5" ht="25.5">
      <c r="A49" s="35" t="s">
        <v>59</v>
      </c>
      <c r="E49" s="40" t="s">
        <v>60</v>
      </c>
    </row>
    <row r="50" spans="1:5" ht="408">
      <c r="A50" t="s">
        <v>61</v>
      </c>
      <c r="E50" s="39" t="s">
        <v>105</v>
      </c>
    </row>
    <row r="51" spans="1:16" ht="12.75">
      <c r="A51" t="s">
        <v>52</v>
      </c>
      <c s="34" t="s">
        <v>106</v>
      </c>
      <c s="34" t="s">
        <v>107</v>
      </c>
      <c s="35" t="s">
        <v>5</v>
      </c>
      <c s="6" t="s">
        <v>108</v>
      </c>
      <c s="36" t="s">
        <v>109</v>
      </c>
      <c s="37">
        <v>1.26</v>
      </c>
      <c s="36">
        <v>0</v>
      </c>
      <c s="36">
        <f>ROUND(G51*H51,6)</f>
      </c>
      <c r="L51" s="38">
        <v>0</v>
      </c>
      <c s="32">
        <f>ROUND(ROUND(L51,2)*ROUND(G51,3),2)</f>
      </c>
      <c s="36" t="s">
        <v>66</v>
      </c>
      <c>
        <f>(M51*21)/100</f>
      </c>
      <c t="s">
        <v>27</v>
      </c>
    </row>
    <row r="52" spans="1:5" ht="12.75">
      <c r="A52" s="35" t="s">
        <v>58</v>
      </c>
      <c r="E52" s="39" t="s">
        <v>5</v>
      </c>
    </row>
    <row r="53" spans="1:5" ht="25.5">
      <c r="A53" s="35" t="s">
        <v>59</v>
      </c>
      <c r="E53" s="40" t="s">
        <v>60</v>
      </c>
    </row>
    <row r="54" spans="1:5" ht="76.5">
      <c r="A54" t="s">
        <v>61</v>
      </c>
      <c r="E54" s="39" t="s">
        <v>110</v>
      </c>
    </row>
    <row r="55" spans="1:16" ht="12.75">
      <c r="A55" t="s">
        <v>52</v>
      </c>
      <c s="34" t="s">
        <v>111</v>
      </c>
      <c s="34" t="s">
        <v>112</v>
      </c>
      <c s="35" t="s">
        <v>5</v>
      </c>
      <c s="6" t="s">
        <v>113</v>
      </c>
      <c s="36" t="s">
        <v>109</v>
      </c>
      <c s="37">
        <v>3.36</v>
      </c>
      <c s="36">
        <v>0</v>
      </c>
      <c s="36">
        <f>ROUND(G55*H55,6)</f>
      </c>
      <c r="L55" s="38">
        <v>0</v>
      </c>
      <c s="32">
        <f>ROUND(ROUND(L55,2)*ROUND(G55,3),2)</f>
      </c>
      <c s="36" t="s">
        <v>66</v>
      </c>
      <c>
        <f>(M55*21)/100</f>
      </c>
      <c t="s">
        <v>27</v>
      </c>
    </row>
    <row r="56" spans="1:5" ht="12.75">
      <c r="A56" s="35" t="s">
        <v>58</v>
      </c>
      <c r="E56" s="39" t="s">
        <v>5</v>
      </c>
    </row>
    <row r="57" spans="1:5" ht="25.5">
      <c r="A57" s="35" t="s">
        <v>59</v>
      </c>
      <c r="E57" s="40" t="s">
        <v>60</v>
      </c>
    </row>
    <row r="58" spans="1:5" ht="76.5">
      <c r="A58" t="s">
        <v>61</v>
      </c>
      <c r="E58" s="39" t="s">
        <v>110</v>
      </c>
    </row>
    <row r="59" spans="1:16" ht="12.75">
      <c r="A59" t="s">
        <v>52</v>
      </c>
      <c s="34" t="s">
        <v>114</v>
      </c>
      <c s="34" t="s">
        <v>115</v>
      </c>
      <c s="35" t="s">
        <v>5</v>
      </c>
      <c s="6" t="s">
        <v>116</v>
      </c>
      <c s="36" t="s">
        <v>109</v>
      </c>
      <c s="37">
        <v>1.26</v>
      </c>
      <c s="36">
        <v>0</v>
      </c>
      <c s="36">
        <f>ROUND(G59*H59,6)</f>
      </c>
      <c r="L59" s="38">
        <v>0</v>
      </c>
      <c s="32">
        <f>ROUND(ROUND(L59,2)*ROUND(G59,3),2)</f>
      </c>
      <c s="36" t="s">
        <v>66</v>
      </c>
      <c>
        <f>(M59*21)/100</f>
      </c>
      <c t="s">
        <v>27</v>
      </c>
    </row>
    <row r="60" spans="1:5" ht="12.75">
      <c r="A60" s="35" t="s">
        <v>58</v>
      </c>
      <c r="E60" s="39" t="s">
        <v>5</v>
      </c>
    </row>
    <row r="61" spans="1:5" ht="25.5">
      <c r="A61" s="35" t="s">
        <v>59</v>
      </c>
      <c r="E61" s="40" t="s">
        <v>60</v>
      </c>
    </row>
    <row r="62" spans="1:5" ht="204">
      <c r="A62" t="s">
        <v>61</v>
      </c>
      <c r="E62" s="39" t="s">
        <v>117</v>
      </c>
    </row>
    <row r="63" spans="1:16" ht="12.75">
      <c r="A63" t="s">
        <v>52</v>
      </c>
      <c s="34" t="s">
        <v>118</v>
      </c>
      <c s="34" t="s">
        <v>119</v>
      </c>
      <c s="35" t="s">
        <v>5</v>
      </c>
      <c s="6" t="s">
        <v>120</v>
      </c>
      <c s="36" t="s">
        <v>109</v>
      </c>
      <c s="37">
        <v>3.36</v>
      </c>
      <c s="36">
        <v>0</v>
      </c>
      <c s="36">
        <f>ROUND(G63*H63,6)</f>
      </c>
      <c r="L63" s="38">
        <v>0</v>
      </c>
      <c s="32">
        <f>ROUND(ROUND(L63,2)*ROUND(G63,3),2)</f>
      </c>
      <c s="36" t="s">
        <v>66</v>
      </c>
      <c>
        <f>(M63*21)/100</f>
      </c>
      <c t="s">
        <v>27</v>
      </c>
    </row>
    <row r="64" spans="1:5" ht="12.75">
      <c r="A64" s="35" t="s">
        <v>58</v>
      </c>
      <c r="E64" s="39" t="s">
        <v>5</v>
      </c>
    </row>
    <row r="65" spans="1:5" ht="25.5">
      <c r="A65" s="35" t="s">
        <v>59</v>
      </c>
      <c r="E65" s="40" t="s">
        <v>60</v>
      </c>
    </row>
    <row r="66" spans="1:5" ht="204">
      <c r="A66" t="s">
        <v>61</v>
      </c>
      <c r="E66" s="39" t="s">
        <v>117</v>
      </c>
    </row>
    <row r="67" spans="1:16" ht="12.75">
      <c r="A67" t="s">
        <v>52</v>
      </c>
      <c s="34" t="s">
        <v>121</v>
      </c>
      <c s="34" t="s">
        <v>122</v>
      </c>
      <c s="35" t="s">
        <v>5</v>
      </c>
      <c s="6" t="s">
        <v>123</v>
      </c>
      <c s="36" t="s">
        <v>76</v>
      </c>
      <c s="37">
        <v>12</v>
      </c>
      <c s="36">
        <v>0</v>
      </c>
      <c s="36">
        <f>ROUND(G67*H67,6)</f>
      </c>
      <c r="L67" s="38">
        <v>0</v>
      </c>
      <c s="32">
        <f>ROUND(ROUND(L67,2)*ROUND(G67,3),2)</f>
      </c>
      <c s="36" t="s">
        <v>66</v>
      </c>
      <c>
        <f>(M67*21)/100</f>
      </c>
      <c t="s">
        <v>27</v>
      </c>
    </row>
    <row r="68" spans="1:5" ht="12.75">
      <c r="A68" s="35" t="s">
        <v>58</v>
      </c>
      <c r="E68" s="39" t="s">
        <v>5</v>
      </c>
    </row>
    <row r="69" spans="1:5" ht="25.5">
      <c r="A69" s="35" t="s">
        <v>59</v>
      </c>
      <c r="E69" s="40" t="s">
        <v>60</v>
      </c>
    </row>
    <row r="70" spans="1:5" ht="114.75">
      <c r="A70" t="s">
        <v>61</v>
      </c>
      <c r="E70" s="39" t="s">
        <v>124</v>
      </c>
    </row>
    <row r="71" spans="1:16" ht="12.75">
      <c r="A71" t="s">
        <v>52</v>
      </c>
      <c s="34" t="s">
        <v>125</v>
      </c>
      <c s="34" t="s">
        <v>126</v>
      </c>
      <c s="35" t="s">
        <v>5</v>
      </c>
      <c s="6" t="s">
        <v>127</v>
      </c>
      <c s="36" t="s">
        <v>76</v>
      </c>
      <c s="37">
        <v>4</v>
      </c>
      <c s="36">
        <v>0</v>
      </c>
      <c s="36">
        <f>ROUND(G71*H71,6)</f>
      </c>
      <c r="L71" s="38">
        <v>0</v>
      </c>
      <c s="32">
        <f>ROUND(ROUND(L71,2)*ROUND(G71,3),2)</f>
      </c>
      <c s="36" t="s">
        <v>66</v>
      </c>
      <c>
        <f>(M71*21)/100</f>
      </c>
      <c t="s">
        <v>27</v>
      </c>
    </row>
    <row r="72" spans="1:5" ht="12.75">
      <c r="A72" s="35" t="s">
        <v>58</v>
      </c>
      <c r="E72" s="39" t="s">
        <v>5</v>
      </c>
    </row>
    <row r="73" spans="1:5" ht="25.5">
      <c r="A73" s="35" t="s">
        <v>59</v>
      </c>
      <c r="E73" s="40" t="s">
        <v>60</v>
      </c>
    </row>
    <row r="74" spans="1:5" ht="114.75">
      <c r="A74" t="s">
        <v>61</v>
      </c>
      <c r="E74" s="39" t="s">
        <v>124</v>
      </c>
    </row>
    <row r="75" spans="1:16" ht="12.75">
      <c r="A75" t="s">
        <v>52</v>
      </c>
      <c s="34" t="s">
        <v>128</v>
      </c>
      <c s="34" t="s">
        <v>129</v>
      </c>
      <c s="35" t="s">
        <v>5</v>
      </c>
      <c s="6" t="s">
        <v>130</v>
      </c>
      <c s="36" t="s">
        <v>76</v>
      </c>
      <c s="37">
        <v>6</v>
      </c>
      <c s="36">
        <v>0</v>
      </c>
      <c s="36">
        <f>ROUND(G75*H75,6)</f>
      </c>
      <c r="L75" s="38">
        <v>0</v>
      </c>
      <c s="32">
        <f>ROUND(ROUND(L75,2)*ROUND(G75,3),2)</f>
      </c>
      <c s="36" t="s">
        <v>66</v>
      </c>
      <c>
        <f>(M75*21)/100</f>
      </c>
      <c t="s">
        <v>27</v>
      </c>
    </row>
    <row r="76" spans="1:5" ht="12.75">
      <c r="A76" s="35" t="s">
        <v>58</v>
      </c>
      <c r="E76" s="39" t="s">
        <v>5</v>
      </c>
    </row>
    <row r="77" spans="1:5" ht="25.5">
      <c r="A77" s="35" t="s">
        <v>59</v>
      </c>
      <c r="E77" s="40" t="s">
        <v>60</v>
      </c>
    </row>
    <row r="78" spans="1:5" ht="127.5">
      <c r="A78" t="s">
        <v>61</v>
      </c>
      <c r="E78" s="39" t="s">
        <v>131</v>
      </c>
    </row>
    <row r="79" spans="1:16" ht="12.75">
      <c r="A79" t="s">
        <v>52</v>
      </c>
      <c s="34" t="s">
        <v>132</v>
      </c>
      <c s="34" t="s">
        <v>133</v>
      </c>
      <c s="35" t="s">
        <v>5</v>
      </c>
      <c s="6" t="s">
        <v>134</v>
      </c>
      <c s="36" t="s">
        <v>76</v>
      </c>
      <c s="37">
        <v>2</v>
      </c>
      <c s="36">
        <v>0</v>
      </c>
      <c s="36">
        <f>ROUND(G79*H79,6)</f>
      </c>
      <c r="L79" s="38">
        <v>0</v>
      </c>
      <c s="32">
        <f>ROUND(ROUND(L79,2)*ROUND(G79,3),2)</f>
      </c>
      <c s="36" t="s">
        <v>66</v>
      </c>
      <c>
        <f>(M79*21)/100</f>
      </c>
      <c t="s">
        <v>27</v>
      </c>
    </row>
    <row r="80" spans="1:5" ht="12.75">
      <c r="A80" s="35" t="s">
        <v>58</v>
      </c>
      <c r="E80" s="39" t="s">
        <v>5</v>
      </c>
    </row>
    <row r="81" spans="1:5" ht="25.5">
      <c r="A81" s="35" t="s">
        <v>59</v>
      </c>
      <c r="E81" s="40" t="s">
        <v>60</v>
      </c>
    </row>
    <row r="82" spans="1:5" ht="140.25">
      <c r="A82" t="s">
        <v>61</v>
      </c>
      <c r="E82" s="39" t="s">
        <v>135</v>
      </c>
    </row>
    <row r="83" spans="1:16" ht="12.75">
      <c r="A83" t="s">
        <v>52</v>
      </c>
      <c s="34" t="s">
        <v>136</v>
      </c>
      <c s="34" t="s">
        <v>137</v>
      </c>
      <c s="35" t="s">
        <v>5</v>
      </c>
      <c s="6" t="s">
        <v>138</v>
      </c>
      <c s="36" t="s">
        <v>76</v>
      </c>
      <c s="37">
        <v>4</v>
      </c>
      <c s="36">
        <v>0</v>
      </c>
      <c s="36">
        <f>ROUND(G83*H83,6)</f>
      </c>
      <c r="L83" s="38">
        <v>0</v>
      </c>
      <c s="32">
        <f>ROUND(ROUND(L83,2)*ROUND(G83,3),2)</f>
      </c>
      <c s="36" t="s">
        <v>66</v>
      </c>
      <c>
        <f>(M83*21)/100</f>
      </c>
      <c t="s">
        <v>27</v>
      </c>
    </row>
    <row r="84" spans="1:5" ht="12.75">
      <c r="A84" s="35" t="s">
        <v>58</v>
      </c>
      <c r="E84" s="39" t="s">
        <v>5</v>
      </c>
    </row>
    <row r="85" spans="1:5" ht="25.5">
      <c r="A85" s="35" t="s">
        <v>59</v>
      </c>
      <c r="E85" s="40" t="s">
        <v>60</v>
      </c>
    </row>
    <row r="86" spans="1:5" ht="114.75">
      <c r="A86" t="s">
        <v>61</v>
      </c>
      <c r="E86" s="39" t="s">
        <v>139</v>
      </c>
    </row>
    <row r="87" spans="1:16" ht="12.75">
      <c r="A87" t="s">
        <v>52</v>
      </c>
      <c s="34" t="s">
        <v>140</v>
      </c>
      <c s="34" t="s">
        <v>141</v>
      </c>
      <c s="35" t="s">
        <v>5</v>
      </c>
      <c s="6" t="s">
        <v>142</v>
      </c>
      <c s="36" t="s">
        <v>76</v>
      </c>
      <c s="37">
        <v>8</v>
      </c>
      <c s="36">
        <v>0</v>
      </c>
      <c s="36">
        <f>ROUND(G87*H87,6)</f>
      </c>
      <c r="L87" s="38">
        <v>0</v>
      </c>
      <c s="32">
        <f>ROUND(ROUND(L87,2)*ROUND(G87,3),2)</f>
      </c>
      <c s="36" t="s">
        <v>66</v>
      </c>
      <c>
        <f>(M87*21)/100</f>
      </c>
      <c t="s">
        <v>27</v>
      </c>
    </row>
    <row r="88" spans="1:5" ht="12.75">
      <c r="A88" s="35" t="s">
        <v>58</v>
      </c>
      <c r="E88" s="39" t="s">
        <v>5</v>
      </c>
    </row>
    <row r="89" spans="1:5" ht="25.5">
      <c r="A89" s="35" t="s">
        <v>59</v>
      </c>
      <c r="E89" s="40" t="s">
        <v>60</v>
      </c>
    </row>
    <row r="90" spans="1:5" ht="114.75">
      <c r="A90" t="s">
        <v>61</v>
      </c>
      <c r="E90" s="39" t="s">
        <v>143</v>
      </c>
    </row>
    <row r="91" spans="1:13" ht="25.5">
      <c r="A91" t="s">
        <v>49</v>
      </c>
      <c r="C91" s="31" t="s">
        <v>144</v>
      </c>
      <c r="E91" s="33" t="s">
        <v>145</v>
      </c>
      <c r="J91" s="32">
        <f>0</f>
      </c>
      <c s="32">
        <f>0</f>
      </c>
      <c s="32">
        <f>0+L92+L96+L100+L104+L108+L112+L116</f>
      </c>
      <c s="32">
        <f>0+M92+M96+M100+M104+M108+M112+M116</f>
      </c>
    </row>
    <row r="92" spans="1:16" ht="12.75">
      <c r="A92" t="s">
        <v>52</v>
      </c>
      <c s="34" t="s">
        <v>146</v>
      </c>
      <c s="34" t="s">
        <v>147</v>
      </c>
      <c s="35" t="s">
        <v>5</v>
      </c>
      <c s="6" t="s">
        <v>148</v>
      </c>
      <c s="36" t="s">
        <v>76</v>
      </c>
      <c s="37">
        <v>4</v>
      </c>
      <c s="36">
        <v>0</v>
      </c>
      <c s="36">
        <f>ROUND(G92*H92,6)</f>
      </c>
      <c r="L92" s="38">
        <v>0</v>
      </c>
      <c s="32">
        <f>ROUND(ROUND(L92,2)*ROUND(G92,3),2)</f>
      </c>
      <c s="36" t="s">
        <v>66</v>
      </c>
      <c>
        <f>(M92*21)/100</f>
      </c>
      <c t="s">
        <v>27</v>
      </c>
    </row>
    <row r="93" spans="1:5" ht="12.75">
      <c r="A93" s="35" t="s">
        <v>58</v>
      </c>
      <c r="E93" s="39" t="s">
        <v>149</v>
      </c>
    </row>
    <row r="94" spans="1:5" ht="25.5">
      <c r="A94" s="35" t="s">
        <v>59</v>
      </c>
      <c r="E94" s="40" t="s">
        <v>60</v>
      </c>
    </row>
    <row r="95" spans="1:5" ht="102">
      <c r="A95" t="s">
        <v>61</v>
      </c>
      <c r="E95" s="39" t="s">
        <v>150</v>
      </c>
    </row>
    <row r="96" spans="1:16" ht="12.75">
      <c r="A96" t="s">
        <v>52</v>
      </c>
      <c s="34" t="s">
        <v>151</v>
      </c>
      <c s="34" t="s">
        <v>152</v>
      </c>
      <c s="35" t="s">
        <v>5</v>
      </c>
      <c s="6" t="s">
        <v>148</v>
      </c>
      <c s="36" t="s">
        <v>76</v>
      </c>
      <c s="37">
        <v>4</v>
      </c>
      <c s="36">
        <v>0</v>
      </c>
      <c s="36">
        <f>ROUND(G96*H96,6)</f>
      </c>
      <c r="L96" s="38">
        <v>0</v>
      </c>
      <c s="32">
        <f>ROUND(ROUND(L96,2)*ROUND(G96,3),2)</f>
      </c>
      <c s="36" t="s">
        <v>66</v>
      </c>
      <c>
        <f>(M96*21)/100</f>
      </c>
      <c t="s">
        <v>27</v>
      </c>
    </row>
    <row r="97" spans="1:5" ht="12.75">
      <c r="A97" s="35" t="s">
        <v>58</v>
      </c>
      <c r="E97" s="39" t="s">
        <v>149</v>
      </c>
    </row>
    <row r="98" spans="1:5" ht="25.5">
      <c r="A98" s="35" t="s">
        <v>59</v>
      </c>
      <c r="E98" s="40" t="s">
        <v>60</v>
      </c>
    </row>
    <row r="99" spans="1:5" ht="102">
      <c r="A99" t="s">
        <v>61</v>
      </c>
      <c r="E99" s="39" t="s">
        <v>153</v>
      </c>
    </row>
    <row r="100" spans="1:16" ht="12.75">
      <c r="A100" t="s">
        <v>52</v>
      </c>
      <c s="34" t="s">
        <v>154</v>
      </c>
      <c s="34" t="s">
        <v>155</v>
      </c>
      <c s="35" t="s">
        <v>5</v>
      </c>
      <c s="6" t="s">
        <v>156</v>
      </c>
      <c s="36" t="s">
        <v>76</v>
      </c>
      <c s="37">
        <v>4</v>
      </c>
      <c s="36">
        <v>0</v>
      </c>
      <c s="36">
        <f>ROUND(G100*H100,6)</f>
      </c>
      <c r="L100" s="38">
        <v>0</v>
      </c>
      <c s="32">
        <f>ROUND(ROUND(L100,2)*ROUND(G100,3),2)</f>
      </c>
      <c s="36" t="s">
        <v>66</v>
      </c>
      <c>
        <f>(M100*21)/100</f>
      </c>
      <c t="s">
        <v>27</v>
      </c>
    </row>
    <row r="101" spans="1:5" ht="12.75">
      <c r="A101" s="35" t="s">
        <v>58</v>
      </c>
      <c r="E101" s="39" t="s">
        <v>149</v>
      </c>
    </row>
    <row r="102" spans="1:5" ht="25.5">
      <c r="A102" s="35" t="s">
        <v>59</v>
      </c>
      <c r="E102" s="40" t="s">
        <v>60</v>
      </c>
    </row>
    <row r="103" spans="1:5" ht="114.75">
      <c r="A103" t="s">
        <v>61</v>
      </c>
      <c r="E103" s="39" t="s">
        <v>157</v>
      </c>
    </row>
    <row r="104" spans="1:16" ht="12.75">
      <c r="A104" t="s">
        <v>52</v>
      </c>
      <c s="34" t="s">
        <v>158</v>
      </c>
      <c s="34" t="s">
        <v>159</v>
      </c>
      <c s="35" t="s">
        <v>5</v>
      </c>
      <c s="6" t="s">
        <v>160</v>
      </c>
      <c s="36" t="s">
        <v>76</v>
      </c>
      <c s="37">
        <v>4</v>
      </c>
      <c s="36">
        <v>0</v>
      </c>
      <c s="36">
        <f>ROUND(G104*H104,6)</f>
      </c>
      <c r="L104" s="38">
        <v>0</v>
      </c>
      <c s="32">
        <f>ROUND(ROUND(L104,2)*ROUND(G104,3),2)</f>
      </c>
      <c s="36" t="s">
        <v>66</v>
      </c>
      <c>
        <f>(M104*21)/100</f>
      </c>
      <c t="s">
        <v>27</v>
      </c>
    </row>
    <row r="105" spans="1:5" ht="12.75">
      <c r="A105" s="35" t="s">
        <v>58</v>
      </c>
      <c r="E105" s="39" t="s">
        <v>149</v>
      </c>
    </row>
    <row r="106" spans="1:5" ht="25.5">
      <c r="A106" s="35" t="s">
        <v>59</v>
      </c>
      <c r="E106" s="40" t="s">
        <v>60</v>
      </c>
    </row>
    <row r="107" spans="1:5" ht="127.5">
      <c r="A107" t="s">
        <v>61</v>
      </c>
      <c r="E107" s="39" t="s">
        <v>161</v>
      </c>
    </row>
    <row r="108" spans="1:16" ht="12.75">
      <c r="A108" t="s">
        <v>52</v>
      </c>
      <c s="34" t="s">
        <v>162</v>
      </c>
      <c s="34" t="s">
        <v>163</v>
      </c>
      <c s="35" t="s">
        <v>5</v>
      </c>
      <c s="6" t="s">
        <v>164</v>
      </c>
      <c s="36" t="s">
        <v>76</v>
      </c>
      <c s="37">
        <v>2</v>
      </c>
      <c s="36">
        <v>0</v>
      </c>
      <c s="36">
        <f>ROUND(G108*H108,6)</f>
      </c>
      <c r="L108" s="38">
        <v>0</v>
      </c>
      <c s="32">
        <f>ROUND(ROUND(L108,2)*ROUND(G108,3),2)</f>
      </c>
      <c s="36" t="s">
        <v>66</v>
      </c>
      <c>
        <f>(M108*21)/100</f>
      </c>
      <c t="s">
        <v>27</v>
      </c>
    </row>
    <row r="109" spans="1:5" ht="12.75">
      <c r="A109" s="35" t="s">
        <v>58</v>
      </c>
      <c r="E109" s="39" t="s">
        <v>149</v>
      </c>
    </row>
    <row r="110" spans="1:5" ht="25.5">
      <c r="A110" s="35" t="s">
        <v>59</v>
      </c>
      <c r="E110" s="40" t="s">
        <v>60</v>
      </c>
    </row>
    <row r="111" spans="1:5" ht="153">
      <c r="A111" t="s">
        <v>61</v>
      </c>
      <c r="E111" s="39" t="s">
        <v>165</v>
      </c>
    </row>
    <row r="112" spans="1:16" ht="12.75">
      <c r="A112" t="s">
        <v>52</v>
      </c>
      <c s="34" t="s">
        <v>166</v>
      </c>
      <c s="34" t="s">
        <v>167</v>
      </c>
      <c s="35" t="s">
        <v>5</v>
      </c>
      <c s="6" t="s">
        <v>168</v>
      </c>
      <c s="36" t="s">
        <v>76</v>
      </c>
      <c s="37">
        <v>2</v>
      </c>
      <c s="36">
        <v>0</v>
      </c>
      <c s="36">
        <f>ROUND(G112*H112,6)</f>
      </c>
      <c r="L112" s="38">
        <v>0</v>
      </c>
      <c s="32">
        <f>ROUND(ROUND(L112,2)*ROUND(G112,3),2)</f>
      </c>
      <c s="36" t="s">
        <v>57</v>
      </c>
      <c>
        <f>(M112*21)/100</f>
      </c>
      <c t="s">
        <v>27</v>
      </c>
    </row>
    <row r="113" spans="1:5" ht="12.75">
      <c r="A113" s="35" t="s">
        <v>58</v>
      </c>
      <c r="E113" s="39" t="s">
        <v>149</v>
      </c>
    </row>
    <row r="114" spans="1:5" ht="25.5">
      <c r="A114" s="35" t="s">
        <v>59</v>
      </c>
      <c r="E114" s="40" t="s">
        <v>60</v>
      </c>
    </row>
    <row r="115" spans="1:5" ht="153">
      <c r="A115" t="s">
        <v>61</v>
      </c>
      <c r="E115" s="39" t="s">
        <v>169</v>
      </c>
    </row>
    <row r="116" spans="1:16" ht="12.75">
      <c r="A116" t="s">
        <v>52</v>
      </c>
      <c s="34" t="s">
        <v>170</v>
      </c>
      <c s="34" t="s">
        <v>171</v>
      </c>
      <c s="35" t="s">
        <v>5</v>
      </c>
      <c s="6" t="s">
        <v>172</v>
      </c>
      <c s="36" t="s">
        <v>76</v>
      </c>
      <c s="37">
        <v>1</v>
      </c>
      <c s="36">
        <v>0</v>
      </c>
      <c s="36">
        <f>ROUND(G116*H116,6)</f>
      </c>
      <c r="L116" s="38">
        <v>0</v>
      </c>
      <c s="32">
        <f>ROUND(ROUND(L116,2)*ROUND(G116,3),2)</f>
      </c>
      <c s="36" t="s">
        <v>57</v>
      </c>
      <c>
        <f>(M116*21)/100</f>
      </c>
      <c t="s">
        <v>27</v>
      </c>
    </row>
    <row r="117" spans="1:5" ht="12.75">
      <c r="A117" s="35" t="s">
        <v>58</v>
      </c>
      <c r="E117" s="39" t="s">
        <v>5</v>
      </c>
    </row>
    <row r="118" spans="1:5" ht="25.5">
      <c r="A118" s="35" t="s">
        <v>59</v>
      </c>
      <c r="E118" s="40" t="s">
        <v>60</v>
      </c>
    </row>
    <row r="119" spans="1:5" ht="102">
      <c r="A119" t="s">
        <v>61</v>
      </c>
      <c r="E119" s="39" t="s">
        <v>173</v>
      </c>
    </row>
    <row r="120" spans="1:13" ht="12.75">
      <c r="A120" t="s">
        <v>49</v>
      </c>
      <c r="C120" s="31" t="s">
        <v>174</v>
      </c>
      <c r="E120" s="33" t="s">
        <v>175</v>
      </c>
      <c r="J120" s="32">
        <f>0</f>
      </c>
      <c s="32">
        <f>0</f>
      </c>
      <c s="32">
        <f>0+L121+L125+L129+L133+L137+L141+L145+L149+L153+L157+L161+L165+L169+L173+L177+L181+L185+L189+L193</f>
      </c>
      <c s="32">
        <f>0+M121+M125+M129+M133+M137+M141+M145+M149+M153+M157+M161+M165+M169+M173+M177+M181+M185+M189+M193</f>
      </c>
    </row>
    <row r="121" spans="1:16" ht="12.75">
      <c r="A121" t="s">
        <v>52</v>
      </c>
      <c s="34" t="s">
        <v>176</v>
      </c>
      <c s="34" t="s">
        <v>177</v>
      </c>
      <c s="35" t="s">
        <v>5</v>
      </c>
      <c s="6" t="s">
        <v>178</v>
      </c>
      <c s="36" t="s">
        <v>179</v>
      </c>
      <c s="37">
        <v>0.5</v>
      </c>
      <c s="36">
        <v>0</v>
      </c>
      <c s="36">
        <f>ROUND(G121*H121,6)</f>
      </c>
      <c r="L121" s="38">
        <v>0</v>
      </c>
      <c s="32">
        <f>ROUND(ROUND(L121,2)*ROUND(G121,3),2)</f>
      </c>
      <c s="36" t="s">
        <v>66</v>
      </c>
      <c>
        <f>(M121*21)/100</f>
      </c>
      <c t="s">
        <v>27</v>
      </c>
    </row>
    <row r="122" spans="1:5" ht="12.75">
      <c r="A122" s="35" t="s">
        <v>58</v>
      </c>
      <c r="E122" s="39" t="s">
        <v>5</v>
      </c>
    </row>
    <row r="123" spans="1:5" ht="25.5">
      <c r="A123" s="35" t="s">
        <v>59</v>
      </c>
      <c r="E123" s="40" t="s">
        <v>60</v>
      </c>
    </row>
    <row r="124" spans="1:5" ht="114.75">
      <c r="A124" t="s">
        <v>61</v>
      </c>
      <c r="E124" s="39" t="s">
        <v>180</v>
      </c>
    </row>
    <row r="125" spans="1:16" ht="12.75">
      <c r="A125" t="s">
        <v>52</v>
      </c>
      <c s="34" t="s">
        <v>181</v>
      </c>
      <c s="34" t="s">
        <v>182</v>
      </c>
      <c s="35" t="s">
        <v>5</v>
      </c>
      <c s="6" t="s">
        <v>183</v>
      </c>
      <c s="36" t="s">
        <v>81</v>
      </c>
      <c s="37">
        <v>10</v>
      </c>
      <c s="36">
        <v>0</v>
      </c>
      <c s="36">
        <f>ROUND(G125*H125,6)</f>
      </c>
      <c r="L125" s="38">
        <v>0</v>
      </c>
      <c s="32">
        <f>ROUND(ROUND(L125,2)*ROUND(G125,3),2)</f>
      </c>
      <c s="36" t="s">
        <v>66</v>
      </c>
      <c>
        <f>(M125*21)/100</f>
      </c>
      <c t="s">
        <v>27</v>
      </c>
    </row>
    <row r="126" spans="1:5" ht="12.75">
      <c r="A126" s="35" t="s">
        <v>58</v>
      </c>
      <c r="E126" s="39" t="s">
        <v>5</v>
      </c>
    </row>
    <row r="127" spans="1:5" ht="25.5">
      <c r="A127" s="35" t="s">
        <v>59</v>
      </c>
      <c r="E127" s="40" t="s">
        <v>60</v>
      </c>
    </row>
    <row r="128" spans="1:5" ht="102">
      <c r="A128" t="s">
        <v>61</v>
      </c>
      <c r="E128" s="39" t="s">
        <v>184</v>
      </c>
    </row>
    <row r="129" spans="1:16" ht="12.75">
      <c r="A129" t="s">
        <v>52</v>
      </c>
      <c s="34" t="s">
        <v>185</v>
      </c>
      <c s="34" t="s">
        <v>186</v>
      </c>
      <c s="35" t="s">
        <v>5</v>
      </c>
      <c s="6" t="s">
        <v>187</v>
      </c>
      <c s="36" t="s">
        <v>81</v>
      </c>
      <c s="37">
        <v>10</v>
      </c>
      <c s="36">
        <v>0</v>
      </c>
      <c s="36">
        <f>ROUND(G129*H129,6)</f>
      </c>
      <c r="L129" s="38">
        <v>0</v>
      </c>
      <c s="32">
        <f>ROUND(ROUND(L129,2)*ROUND(G129,3),2)</f>
      </c>
      <c s="36" t="s">
        <v>66</v>
      </c>
      <c>
        <f>(M129*21)/100</f>
      </c>
      <c t="s">
        <v>27</v>
      </c>
    </row>
    <row r="130" spans="1:5" ht="12.75">
      <c r="A130" s="35" t="s">
        <v>58</v>
      </c>
      <c r="E130" s="39" t="s">
        <v>5</v>
      </c>
    </row>
    <row r="131" spans="1:5" ht="25.5">
      <c r="A131" s="35" t="s">
        <v>59</v>
      </c>
      <c r="E131" s="40" t="s">
        <v>60</v>
      </c>
    </row>
    <row r="132" spans="1:5" ht="102">
      <c r="A132" t="s">
        <v>61</v>
      </c>
      <c r="E132" s="39" t="s">
        <v>188</v>
      </c>
    </row>
    <row r="133" spans="1:16" ht="12.75">
      <c r="A133" t="s">
        <v>52</v>
      </c>
      <c s="34" t="s">
        <v>189</v>
      </c>
      <c s="34" t="s">
        <v>190</v>
      </c>
      <c s="35" t="s">
        <v>5</v>
      </c>
      <c s="6" t="s">
        <v>191</v>
      </c>
      <c s="36" t="s">
        <v>76</v>
      </c>
      <c s="37">
        <v>1</v>
      </c>
      <c s="36">
        <v>0</v>
      </c>
      <c s="36">
        <f>ROUND(G133*H133,6)</f>
      </c>
      <c r="L133" s="38">
        <v>0</v>
      </c>
      <c s="32">
        <f>ROUND(ROUND(L133,2)*ROUND(G133,3),2)</f>
      </c>
      <c s="36" t="s">
        <v>66</v>
      </c>
      <c>
        <f>(M133*21)/100</f>
      </c>
      <c t="s">
        <v>27</v>
      </c>
    </row>
    <row r="134" spans="1:5" ht="12.75">
      <c r="A134" s="35" t="s">
        <v>58</v>
      </c>
      <c r="E134" s="39" t="s">
        <v>149</v>
      </c>
    </row>
    <row r="135" spans="1:5" ht="25.5">
      <c r="A135" s="35" t="s">
        <v>59</v>
      </c>
      <c r="E135" s="40" t="s">
        <v>60</v>
      </c>
    </row>
    <row r="136" spans="1:5" ht="140.25">
      <c r="A136" t="s">
        <v>61</v>
      </c>
      <c r="E136" s="39" t="s">
        <v>192</v>
      </c>
    </row>
    <row r="137" spans="1:16" ht="12.75">
      <c r="A137" t="s">
        <v>52</v>
      </c>
      <c s="34" t="s">
        <v>193</v>
      </c>
      <c s="34" t="s">
        <v>194</v>
      </c>
      <c s="35" t="s">
        <v>5</v>
      </c>
      <c s="6" t="s">
        <v>195</v>
      </c>
      <c s="36" t="s">
        <v>76</v>
      </c>
      <c s="37">
        <v>1</v>
      </c>
      <c s="36">
        <v>0</v>
      </c>
      <c s="36">
        <f>ROUND(G137*H137,6)</f>
      </c>
      <c r="L137" s="38">
        <v>0</v>
      </c>
      <c s="32">
        <f>ROUND(ROUND(L137,2)*ROUND(G137,3),2)</f>
      </c>
      <c s="36" t="s">
        <v>66</v>
      </c>
      <c>
        <f>(M137*21)/100</f>
      </c>
      <c t="s">
        <v>27</v>
      </c>
    </row>
    <row r="138" spans="1:5" ht="12.75">
      <c r="A138" s="35" t="s">
        <v>58</v>
      </c>
      <c r="E138" s="39" t="s">
        <v>5</v>
      </c>
    </row>
    <row r="139" spans="1:5" ht="25.5">
      <c r="A139" s="35" t="s">
        <v>59</v>
      </c>
      <c r="E139" s="40" t="s">
        <v>60</v>
      </c>
    </row>
    <row r="140" spans="1:5" ht="102">
      <c r="A140" t="s">
        <v>61</v>
      </c>
      <c r="E140" s="39" t="s">
        <v>196</v>
      </c>
    </row>
    <row r="141" spans="1:16" ht="12.75">
      <c r="A141" t="s">
        <v>52</v>
      </c>
      <c s="34" t="s">
        <v>197</v>
      </c>
      <c s="34" t="s">
        <v>198</v>
      </c>
      <c s="35" t="s">
        <v>5</v>
      </c>
      <c s="6" t="s">
        <v>199</v>
      </c>
      <c s="36" t="s">
        <v>76</v>
      </c>
      <c s="37">
        <v>1</v>
      </c>
      <c s="36">
        <v>0</v>
      </c>
      <c s="36">
        <f>ROUND(G141*H141,6)</f>
      </c>
      <c r="L141" s="38">
        <v>0</v>
      </c>
      <c s="32">
        <f>ROUND(ROUND(L141,2)*ROUND(G141,3),2)</f>
      </c>
      <c s="36" t="s">
        <v>66</v>
      </c>
      <c>
        <f>(M141*21)/100</f>
      </c>
      <c t="s">
        <v>27</v>
      </c>
    </row>
    <row r="142" spans="1:5" ht="12.75">
      <c r="A142" s="35" t="s">
        <v>58</v>
      </c>
      <c r="E142" s="39" t="s">
        <v>5</v>
      </c>
    </row>
    <row r="143" spans="1:5" ht="25.5">
      <c r="A143" s="35" t="s">
        <v>59</v>
      </c>
      <c r="E143" s="40" t="s">
        <v>60</v>
      </c>
    </row>
    <row r="144" spans="1:5" ht="102">
      <c r="A144" t="s">
        <v>61</v>
      </c>
      <c r="E144" s="39" t="s">
        <v>200</v>
      </c>
    </row>
    <row r="145" spans="1:16" ht="12.75">
      <c r="A145" t="s">
        <v>52</v>
      </c>
      <c s="34" t="s">
        <v>201</v>
      </c>
      <c s="34" t="s">
        <v>202</v>
      </c>
      <c s="35" t="s">
        <v>5</v>
      </c>
      <c s="6" t="s">
        <v>203</v>
      </c>
      <c s="36" t="s">
        <v>76</v>
      </c>
      <c s="37">
        <v>1</v>
      </c>
      <c s="36">
        <v>0</v>
      </c>
      <c s="36">
        <f>ROUND(G145*H145,6)</f>
      </c>
      <c r="L145" s="38">
        <v>0</v>
      </c>
      <c s="32">
        <f>ROUND(ROUND(L145,2)*ROUND(G145,3),2)</f>
      </c>
      <c s="36" t="s">
        <v>66</v>
      </c>
      <c>
        <f>(M145*21)/100</f>
      </c>
      <c t="s">
        <v>27</v>
      </c>
    </row>
    <row r="146" spans="1:5" ht="12.75">
      <c r="A146" s="35" t="s">
        <v>58</v>
      </c>
      <c r="E146" s="39" t="s">
        <v>5</v>
      </c>
    </row>
    <row r="147" spans="1:5" ht="25.5">
      <c r="A147" s="35" t="s">
        <v>59</v>
      </c>
      <c r="E147" s="40" t="s">
        <v>60</v>
      </c>
    </row>
    <row r="148" spans="1:5" ht="127.5">
      <c r="A148" t="s">
        <v>61</v>
      </c>
      <c r="E148" s="39" t="s">
        <v>204</v>
      </c>
    </row>
    <row r="149" spans="1:16" ht="12.75">
      <c r="A149" t="s">
        <v>52</v>
      </c>
      <c s="34" t="s">
        <v>205</v>
      </c>
      <c s="34" t="s">
        <v>206</v>
      </c>
      <c s="35" t="s">
        <v>5</v>
      </c>
      <c s="6" t="s">
        <v>207</v>
      </c>
      <c s="36" t="s">
        <v>76</v>
      </c>
      <c s="37">
        <v>1</v>
      </c>
      <c s="36">
        <v>0</v>
      </c>
      <c s="36">
        <f>ROUND(G149*H149,6)</f>
      </c>
      <c r="L149" s="38">
        <v>0</v>
      </c>
      <c s="32">
        <f>ROUND(ROUND(L149,2)*ROUND(G149,3),2)</f>
      </c>
      <c s="36" t="s">
        <v>66</v>
      </c>
      <c>
        <f>(M149*21)/100</f>
      </c>
      <c t="s">
        <v>27</v>
      </c>
    </row>
    <row r="150" spans="1:5" ht="12.75">
      <c r="A150" s="35" t="s">
        <v>58</v>
      </c>
      <c r="E150" s="39" t="s">
        <v>5</v>
      </c>
    </row>
    <row r="151" spans="1:5" ht="25.5">
      <c r="A151" s="35" t="s">
        <v>59</v>
      </c>
      <c r="E151" s="40" t="s">
        <v>60</v>
      </c>
    </row>
    <row r="152" spans="1:5" ht="102">
      <c r="A152" t="s">
        <v>61</v>
      </c>
      <c r="E152" s="39" t="s">
        <v>208</v>
      </c>
    </row>
    <row r="153" spans="1:16" ht="12.75">
      <c r="A153" t="s">
        <v>52</v>
      </c>
      <c s="34" t="s">
        <v>209</v>
      </c>
      <c s="34" t="s">
        <v>210</v>
      </c>
      <c s="35" t="s">
        <v>5</v>
      </c>
      <c s="6" t="s">
        <v>211</v>
      </c>
      <c s="36" t="s">
        <v>76</v>
      </c>
      <c s="37">
        <v>1</v>
      </c>
      <c s="36">
        <v>0</v>
      </c>
      <c s="36">
        <f>ROUND(G153*H153,6)</f>
      </c>
      <c r="L153" s="38">
        <v>0</v>
      </c>
      <c s="32">
        <f>ROUND(ROUND(L153,2)*ROUND(G153,3),2)</f>
      </c>
      <c s="36" t="s">
        <v>66</v>
      </c>
      <c>
        <f>(M153*21)/100</f>
      </c>
      <c t="s">
        <v>27</v>
      </c>
    </row>
    <row r="154" spans="1:5" ht="12.75">
      <c r="A154" s="35" t="s">
        <v>58</v>
      </c>
      <c r="E154" s="39" t="s">
        <v>5</v>
      </c>
    </row>
    <row r="155" spans="1:5" ht="25.5">
      <c r="A155" s="35" t="s">
        <v>59</v>
      </c>
      <c r="E155" s="40" t="s">
        <v>60</v>
      </c>
    </row>
    <row r="156" spans="1:5" ht="114.75">
      <c r="A156" t="s">
        <v>61</v>
      </c>
      <c r="E156" s="39" t="s">
        <v>212</v>
      </c>
    </row>
    <row r="157" spans="1:16" ht="12.75">
      <c r="A157" t="s">
        <v>52</v>
      </c>
      <c s="34" t="s">
        <v>213</v>
      </c>
      <c s="34" t="s">
        <v>214</v>
      </c>
      <c s="35" t="s">
        <v>5</v>
      </c>
      <c s="6" t="s">
        <v>215</v>
      </c>
      <c s="36" t="s">
        <v>76</v>
      </c>
      <c s="37">
        <v>1</v>
      </c>
      <c s="36">
        <v>0</v>
      </c>
      <c s="36">
        <f>ROUND(G157*H157,6)</f>
      </c>
      <c r="L157" s="38">
        <v>0</v>
      </c>
      <c s="32">
        <f>ROUND(ROUND(L157,2)*ROUND(G157,3),2)</f>
      </c>
      <c s="36" t="s">
        <v>66</v>
      </c>
      <c>
        <f>(M157*21)/100</f>
      </c>
      <c t="s">
        <v>27</v>
      </c>
    </row>
    <row r="158" spans="1:5" ht="12.75">
      <c r="A158" s="35" t="s">
        <v>58</v>
      </c>
      <c r="E158" s="39" t="s">
        <v>5</v>
      </c>
    </row>
    <row r="159" spans="1:5" ht="25.5">
      <c r="A159" s="35" t="s">
        <v>59</v>
      </c>
      <c r="E159" s="40" t="s">
        <v>60</v>
      </c>
    </row>
    <row r="160" spans="1:5" ht="127.5">
      <c r="A160" t="s">
        <v>61</v>
      </c>
      <c r="E160" s="39" t="s">
        <v>216</v>
      </c>
    </row>
    <row r="161" spans="1:16" ht="12.75">
      <c r="A161" t="s">
        <v>52</v>
      </c>
      <c s="34" t="s">
        <v>217</v>
      </c>
      <c s="34" t="s">
        <v>218</v>
      </c>
      <c s="35" t="s">
        <v>5</v>
      </c>
      <c s="6" t="s">
        <v>219</v>
      </c>
      <c s="36" t="s">
        <v>76</v>
      </c>
      <c s="37">
        <v>1</v>
      </c>
      <c s="36">
        <v>0</v>
      </c>
      <c s="36">
        <f>ROUND(G161*H161,6)</f>
      </c>
      <c r="L161" s="38">
        <v>0</v>
      </c>
      <c s="32">
        <f>ROUND(ROUND(L161,2)*ROUND(G161,3),2)</f>
      </c>
      <c s="36" t="s">
        <v>57</v>
      </c>
      <c>
        <f>(M161*21)/100</f>
      </c>
      <c t="s">
        <v>27</v>
      </c>
    </row>
    <row r="162" spans="1:5" ht="12.75">
      <c r="A162" s="35" t="s">
        <v>58</v>
      </c>
      <c r="E162" s="39" t="s">
        <v>149</v>
      </c>
    </row>
    <row r="163" spans="1:5" ht="25.5">
      <c r="A163" s="35" t="s">
        <v>59</v>
      </c>
      <c r="E163" s="40" t="s">
        <v>60</v>
      </c>
    </row>
    <row r="164" spans="1:5" ht="114.75">
      <c r="A164" t="s">
        <v>61</v>
      </c>
      <c r="E164" s="39" t="s">
        <v>220</v>
      </c>
    </row>
    <row r="165" spans="1:16" ht="12.75">
      <c r="A165" t="s">
        <v>52</v>
      </c>
      <c s="34" t="s">
        <v>221</v>
      </c>
      <c s="34" t="s">
        <v>222</v>
      </c>
      <c s="35" t="s">
        <v>5</v>
      </c>
      <c s="6" t="s">
        <v>223</v>
      </c>
      <c s="36" t="s">
        <v>76</v>
      </c>
      <c s="37">
        <v>1</v>
      </c>
      <c s="36">
        <v>0</v>
      </c>
      <c s="36">
        <f>ROUND(G165*H165,6)</f>
      </c>
      <c r="L165" s="38">
        <v>0</v>
      </c>
      <c s="32">
        <f>ROUND(ROUND(L165,2)*ROUND(G165,3),2)</f>
      </c>
      <c s="36" t="s">
        <v>57</v>
      </c>
      <c>
        <f>(M165*21)/100</f>
      </c>
      <c t="s">
        <v>27</v>
      </c>
    </row>
    <row r="166" spans="1:5" ht="12.75">
      <c r="A166" s="35" t="s">
        <v>58</v>
      </c>
      <c r="E166" s="39" t="s">
        <v>149</v>
      </c>
    </row>
    <row r="167" spans="1:5" ht="25.5">
      <c r="A167" s="35" t="s">
        <v>59</v>
      </c>
      <c r="E167" s="40" t="s">
        <v>60</v>
      </c>
    </row>
    <row r="168" spans="1:5" ht="140.25">
      <c r="A168" t="s">
        <v>61</v>
      </c>
      <c r="E168" s="39" t="s">
        <v>224</v>
      </c>
    </row>
    <row r="169" spans="1:16" ht="12.75">
      <c r="A169" t="s">
        <v>52</v>
      </c>
      <c s="34" t="s">
        <v>225</v>
      </c>
      <c s="34" t="s">
        <v>226</v>
      </c>
      <c s="35" t="s">
        <v>5</v>
      </c>
      <c s="6" t="s">
        <v>227</v>
      </c>
      <c s="36" t="s">
        <v>76</v>
      </c>
      <c s="37">
        <v>1</v>
      </c>
      <c s="36">
        <v>0</v>
      </c>
      <c s="36">
        <f>ROUND(G169*H169,6)</f>
      </c>
      <c r="L169" s="38">
        <v>0</v>
      </c>
      <c s="32">
        <f>ROUND(ROUND(L169,2)*ROUND(G169,3),2)</f>
      </c>
      <c s="36" t="s">
        <v>66</v>
      </c>
      <c>
        <f>(M169*21)/100</f>
      </c>
      <c t="s">
        <v>27</v>
      </c>
    </row>
    <row r="170" spans="1:5" ht="12.75">
      <c r="A170" s="35" t="s">
        <v>58</v>
      </c>
      <c r="E170" s="39" t="s">
        <v>5</v>
      </c>
    </row>
    <row r="171" spans="1:5" ht="25.5">
      <c r="A171" s="35" t="s">
        <v>59</v>
      </c>
      <c r="E171" s="40" t="s">
        <v>60</v>
      </c>
    </row>
    <row r="172" spans="1:5" ht="102">
      <c r="A172" t="s">
        <v>61</v>
      </c>
      <c r="E172" s="39" t="s">
        <v>228</v>
      </c>
    </row>
    <row r="173" spans="1:16" ht="12.75">
      <c r="A173" t="s">
        <v>52</v>
      </c>
      <c s="34" t="s">
        <v>229</v>
      </c>
      <c s="34" t="s">
        <v>230</v>
      </c>
      <c s="35" t="s">
        <v>5</v>
      </c>
      <c s="6" t="s">
        <v>231</v>
      </c>
      <c s="36" t="s">
        <v>76</v>
      </c>
      <c s="37">
        <v>1</v>
      </c>
      <c s="36">
        <v>0</v>
      </c>
      <c s="36">
        <f>ROUND(G173*H173,6)</f>
      </c>
      <c r="L173" s="38">
        <v>0</v>
      </c>
      <c s="32">
        <f>ROUND(ROUND(L173,2)*ROUND(G173,3),2)</f>
      </c>
      <c s="36" t="s">
        <v>66</v>
      </c>
      <c>
        <f>(M173*21)/100</f>
      </c>
      <c t="s">
        <v>27</v>
      </c>
    </row>
    <row r="174" spans="1:5" ht="12.75">
      <c r="A174" s="35" t="s">
        <v>58</v>
      </c>
      <c r="E174" s="39" t="s">
        <v>5</v>
      </c>
    </row>
    <row r="175" spans="1:5" ht="25.5">
      <c r="A175" s="35" t="s">
        <v>59</v>
      </c>
      <c r="E175" s="40" t="s">
        <v>60</v>
      </c>
    </row>
    <row r="176" spans="1:5" ht="114.75">
      <c r="A176" t="s">
        <v>61</v>
      </c>
      <c r="E176" s="39" t="s">
        <v>232</v>
      </c>
    </row>
    <row r="177" spans="1:16" ht="12.75">
      <c r="A177" t="s">
        <v>52</v>
      </c>
      <c s="34" t="s">
        <v>233</v>
      </c>
      <c s="34" t="s">
        <v>234</v>
      </c>
      <c s="35" t="s">
        <v>5</v>
      </c>
      <c s="6" t="s">
        <v>235</v>
      </c>
      <c s="36" t="s">
        <v>76</v>
      </c>
      <c s="37">
        <v>1</v>
      </c>
      <c s="36">
        <v>0</v>
      </c>
      <c s="36">
        <f>ROUND(G177*H177,6)</f>
      </c>
      <c r="L177" s="38">
        <v>0</v>
      </c>
      <c s="32">
        <f>ROUND(ROUND(L177,2)*ROUND(G177,3),2)</f>
      </c>
      <c s="36" t="s">
        <v>66</v>
      </c>
      <c>
        <f>(M177*21)/100</f>
      </c>
      <c t="s">
        <v>27</v>
      </c>
    </row>
    <row r="178" spans="1:5" ht="12.75">
      <c r="A178" s="35" t="s">
        <v>58</v>
      </c>
      <c r="E178" s="39" t="s">
        <v>5</v>
      </c>
    </row>
    <row r="179" spans="1:5" ht="25.5">
      <c r="A179" s="35" t="s">
        <v>59</v>
      </c>
      <c r="E179" s="40" t="s">
        <v>60</v>
      </c>
    </row>
    <row r="180" spans="1:5" ht="140.25">
      <c r="A180" t="s">
        <v>61</v>
      </c>
      <c r="E180" s="39" t="s">
        <v>236</v>
      </c>
    </row>
    <row r="181" spans="1:16" ht="12.75">
      <c r="A181" t="s">
        <v>52</v>
      </c>
      <c s="34" t="s">
        <v>237</v>
      </c>
      <c s="34" t="s">
        <v>238</v>
      </c>
      <c s="35" t="s">
        <v>5</v>
      </c>
      <c s="6" t="s">
        <v>239</v>
      </c>
      <c s="36" t="s">
        <v>76</v>
      </c>
      <c s="37">
        <v>1</v>
      </c>
      <c s="36">
        <v>0</v>
      </c>
      <c s="36">
        <f>ROUND(G181*H181,6)</f>
      </c>
      <c r="L181" s="38">
        <v>0</v>
      </c>
      <c s="32">
        <f>ROUND(ROUND(L181,2)*ROUND(G181,3),2)</f>
      </c>
      <c s="36" t="s">
        <v>57</v>
      </c>
      <c>
        <f>(M181*21)/100</f>
      </c>
      <c t="s">
        <v>27</v>
      </c>
    </row>
    <row r="182" spans="1:5" ht="12.75">
      <c r="A182" s="35" t="s">
        <v>58</v>
      </c>
      <c r="E182" s="39" t="s">
        <v>149</v>
      </c>
    </row>
    <row r="183" spans="1:5" ht="25.5">
      <c r="A183" s="35" t="s">
        <v>59</v>
      </c>
      <c r="E183" s="40" t="s">
        <v>60</v>
      </c>
    </row>
    <row r="184" spans="1:5" ht="114.75">
      <c r="A184" t="s">
        <v>61</v>
      </c>
      <c r="E184" s="39" t="s">
        <v>240</v>
      </c>
    </row>
    <row r="185" spans="1:16" ht="12.75">
      <c r="A185" t="s">
        <v>52</v>
      </c>
      <c s="34" t="s">
        <v>241</v>
      </c>
      <c s="34" t="s">
        <v>242</v>
      </c>
      <c s="35" t="s">
        <v>5</v>
      </c>
      <c s="6" t="s">
        <v>243</v>
      </c>
      <c s="36" t="s">
        <v>76</v>
      </c>
      <c s="37">
        <v>1</v>
      </c>
      <c s="36">
        <v>0</v>
      </c>
      <c s="36">
        <f>ROUND(G185*H185,6)</f>
      </c>
      <c r="L185" s="38">
        <v>0</v>
      </c>
      <c s="32">
        <f>ROUND(ROUND(L185,2)*ROUND(G185,3),2)</f>
      </c>
      <c s="36" t="s">
        <v>57</v>
      </c>
      <c>
        <f>(M185*21)/100</f>
      </c>
      <c t="s">
        <v>27</v>
      </c>
    </row>
    <row r="186" spans="1:5" ht="12.75">
      <c r="A186" s="35" t="s">
        <v>58</v>
      </c>
      <c r="E186" s="39" t="s">
        <v>149</v>
      </c>
    </row>
    <row r="187" spans="1:5" ht="25.5">
      <c r="A187" s="35" t="s">
        <v>59</v>
      </c>
      <c r="E187" s="40" t="s">
        <v>60</v>
      </c>
    </row>
    <row r="188" spans="1:5" ht="127.5">
      <c r="A188" t="s">
        <v>61</v>
      </c>
      <c r="E188" s="39" t="s">
        <v>244</v>
      </c>
    </row>
    <row r="189" spans="1:16" ht="12.75">
      <c r="A189" t="s">
        <v>52</v>
      </c>
      <c s="34" t="s">
        <v>245</v>
      </c>
      <c s="34" t="s">
        <v>246</v>
      </c>
      <c s="35" t="s">
        <v>5</v>
      </c>
      <c s="6" t="s">
        <v>247</v>
      </c>
      <c s="36" t="s">
        <v>76</v>
      </c>
      <c s="37">
        <v>1</v>
      </c>
      <c s="36">
        <v>0</v>
      </c>
      <c s="36">
        <f>ROUND(G189*H189,6)</f>
      </c>
      <c r="L189" s="38">
        <v>0</v>
      </c>
      <c s="32">
        <f>ROUND(ROUND(L189,2)*ROUND(G189,3),2)</f>
      </c>
      <c s="36" t="s">
        <v>66</v>
      </c>
      <c>
        <f>(M189*21)/100</f>
      </c>
      <c t="s">
        <v>27</v>
      </c>
    </row>
    <row r="190" spans="1:5" ht="12.75">
      <c r="A190" s="35" t="s">
        <v>58</v>
      </c>
      <c r="E190" s="39" t="s">
        <v>5</v>
      </c>
    </row>
    <row r="191" spans="1:5" ht="25.5">
      <c r="A191" s="35" t="s">
        <v>59</v>
      </c>
      <c r="E191" s="40" t="s">
        <v>60</v>
      </c>
    </row>
    <row r="192" spans="1:5" ht="114.75">
      <c r="A192" t="s">
        <v>61</v>
      </c>
      <c r="E192" s="39" t="s">
        <v>248</v>
      </c>
    </row>
    <row r="193" spans="1:16" ht="12.75">
      <c r="A193" t="s">
        <v>52</v>
      </c>
      <c s="34" t="s">
        <v>249</v>
      </c>
      <c s="34" t="s">
        <v>250</v>
      </c>
      <c s="35" t="s">
        <v>5</v>
      </c>
      <c s="6" t="s">
        <v>251</v>
      </c>
      <c s="36" t="s">
        <v>76</v>
      </c>
      <c s="37">
        <v>1</v>
      </c>
      <c s="36">
        <v>0</v>
      </c>
      <c s="36">
        <f>ROUND(G193*H193,6)</f>
      </c>
      <c r="L193" s="38">
        <v>0</v>
      </c>
      <c s="32">
        <f>ROUND(ROUND(L193,2)*ROUND(G193,3),2)</f>
      </c>
      <c s="36" t="s">
        <v>66</v>
      </c>
      <c>
        <f>(M193*21)/100</f>
      </c>
      <c t="s">
        <v>27</v>
      </c>
    </row>
    <row r="194" spans="1:5" ht="12.75">
      <c r="A194" s="35" t="s">
        <v>58</v>
      </c>
      <c r="E194" s="39" t="s">
        <v>5</v>
      </c>
    </row>
    <row r="195" spans="1:5" ht="25.5">
      <c r="A195" s="35" t="s">
        <v>59</v>
      </c>
      <c r="E195" s="40" t="s">
        <v>60</v>
      </c>
    </row>
    <row r="196" spans="1:5" ht="114.75">
      <c r="A196" t="s">
        <v>61</v>
      </c>
      <c r="E196" s="39" t="s">
        <v>252</v>
      </c>
    </row>
    <row r="197" spans="1:13" ht="12.75">
      <c r="A197" t="s">
        <v>49</v>
      </c>
      <c r="C197" s="31" t="s">
        <v>253</v>
      </c>
      <c r="E197" s="33" t="s">
        <v>254</v>
      </c>
      <c r="J197" s="32">
        <f>0</f>
      </c>
      <c s="32">
        <f>0</f>
      </c>
      <c s="32">
        <f>0+L198+L202+L206+L210+L214+L218+L222+L226+L230+L234+L238+L242+L246+L250+L254</f>
      </c>
      <c s="32">
        <f>0+M198+M202+M206+M210+M214+M218+M222+M226+M230+M234+M238+M242+M246+M250+M254</f>
      </c>
    </row>
    <row r="198" spans="1:16" ht="12.75">
      <c r="A198" t="s">
        <v>52</v>
      </c>
      <c s="34" t="s">
        <v>255</v>
      </c>
      <c s="34" t="s">
        <v>74</v>
      </c>
      <c s="35" t="s">
        <v>5</v>
      </c>
      <c s="6" t="s">
        <v>75</v>
      </c>
      <c s="36" t="s">
        <v>76</v>
      </c>
      <c s="37">
        <v>6</v>
      </c>
      <c s="36">
        <v>0</v>
      </c>
      <c s="36">
        <f>ROUND(G198*H198,6)</f>
      </c>
      <c r="L198" s="38">
        <v>0</v>
      </c>
      <c s="32">
        <f>ROUND(ROUND(L198,2)*ROUND(G198,3),2)</f>
      </c>
      <c s="36" t="s">
        <v>66</v>
      </c>
      <c>
        <f>(M198*21)/100</f>
      </c>
      <c t="s">
        <v>27</v>
      </c>
    </row>
    <row r="199" spans="1:5" ht="12.75">
      <c r="A199" s="35" t="s">
        <v>58</v>
      </c>
      <c r="E199" s="39" t="s">
        <v>5</v>
      </c>
    </row>
    <row r="200" spans="1:5" ht="25.5">
      <c r="A200" s="35" t="s">
        <v>59</v>
      </c>
      <c r="E200" s="40" t="s">
        <v>60</v>
      </c>
    </row>
    <row r="201" spans="1:5" ht="76.5">
      <c r="A201" t="s">
        <v>61</v>
      </c>
      <c r="E201" s="39" t="s">
        <v>77</v>
      </c>
    </row>
    <row r="202" spans="1:16" ht="12.75">
      <c r="A202" t="s">
        <v>52</v>
      </c>
      <c s="34" t="s">
        <v>256</v>
      </c>
      <c s="34" t="s">
        <v>257</v>
      </c>
      <c s="35" t="s">
        <v>5</v>
      </c>
      <c s="6" t="s">
        <v>258</v>
      </c>
      <c s="36" t="s">
        <v>81</v>
      </c>
      <c s="37">
        <v>20</v>
      </c>
      <c s="36">
        <v>0</v>
      </c>
      <c s="36">
        <f>ROUND(G202*H202,6)</f>
      </c>
      <c r="L202" s="38">
        <v>0</v>
      </c>
      <c s="32">
        <f>ROUND(ROUND(L202,2)*ROUND(G202,3),2)</f>
      </c>
      <c s="36" t="s">
        <v>66</v>
      </c>
      <c>
        <f>(M202*21)/100</f>
      </c>
      <c t="s">
        <v>27</v>
      </c>
    </row>
    <row r="203" spans="1:5" ht="12.75">
      <c r="A203" s="35" t="s">
        <v>58</v>
      </c>
      <c r="E203" s="39" t="s">
        <v>5</v>
      </c>
    </row>
    <row r="204" spans="1:5" ht="25.5">
      <c r="A204" s="35" t="s">
        <v>59</v>
      </c>
      <c r="E204" s="40" t="s">
        <v>60</v>
      </c>
    </row>
    <row r="205" spans="1:5" ht="165.75">
      <c r="A205" t="s">
        <v>61</v>
      </c>
      <c r="E205" s="39" t="s">
        <v>259</v>
      </c>
    </row>
    <row r="206" spans="1:16" ht="12.75">
      <c r="A206" t="s">
        <v>52</v>
      </c>
      <c s="34" t="s">
        <v>260</v>
      </c>
      <c s="34" t="s">
        <v>261</v>
      </c>
      <c s="35" t="s">
        <v>5</v>
      </c>
      <c s="6" t="s">
        <v>262</v>
      </c>
      <c s="36" t="s">
        <v>81</v>
      </c>
      <c s="37">
        <v>245</v>
      </c>
      <c s="36">
        <v>0</v>
      </c>
      <c s="36">
        <f>ROUND(G206*H206,6)</f>
      </c>
      <c r="L206" s="38">
        <v>0</v>
      </c>
      <c s="32">
        <f>ROUND(ROUND(L206,2)*ROUND(G206,3),2)</f>
      </c>
      <c s="36" t="s">
        <v>66</v>
      </c>
      <c>
        <f>(M206*21)/100</f>
      </c>
      <c t="s">
        <v>27</v>
      </c>
    </row>
    <row r="207" spans="1:5" ht="12.75">
      <c r="A207" s="35" t="s">
        <v>58</v>
      </c>
      <c r="E207" s="39" t="s">
        <v>5</v>
      </c>
    </row>
    <row r="208" spans="1:5" ht="25.5">
      <c r="A208" s="35" t="s">
        <v>59</v>
      </c>
      <c r="E208" s="40" t="s">
        <v>60</v>
      </c>
    </row>
    <row r="209" spans="1:5" ht="89.25">
      <c r="A209" t="s">
        <v>61</v>
      </c>
      <c r="E209" s="39" t="s">
        <v>263</v>
      </c>
    </row>
    <row r="210" spans="1:16" ht="12.75">
      <c r="A210" t="s">
        <v>52</v>
      </c>
      <c s="34" t="s">
        <v>264</v>
      </c>
      <c s="34" t="s">
        <v>265</v>
      </c>
      <c s="35" t="s">
        <v>5</v>
      </c>
      <c s="6" t="s">
        <v>266</v>
      </c>
      <c s="36" t="s">
        <v>76</v>
      </c>
      <c s="37">
        <v>8</v>
      </c>
      <c s="36">
        <v>0</v>
      </c>
      <c s="36">
        <f>ROUND(G210*H210,6)</f>
      </c>
      <c r="L210" s="38">
        <v>0</v>
      </c>
      <c s="32">
        <f>ROUND(ROUND(L210,2)*ROUND(G210,3),2)</f>
      </c>
      <c s="36" t="s">
        <v>66</v>
      </c>
      <c>
        <f>(M210*21)/100</f>
      </c>
      <c t="s">
        <v>27</v>
      </c>
    </row>
    <row r="211" spans="1:5" ht="12.75">
      <c r="A211" s="35" t="s">
        <v>58</v>
      </c>
      <c r="E211" s="39" t="s">
        <v>5</v>
      </c>
    </row>
    <row r="212" spans="1:5" ht="25.5">
      <c r="A212" s="35" t="s">
        <v>59</v>
      </c>
      <c r="E212" s="40" t="s">
        <v>60</v>
      </c>
    </row>
    <row r="213" spans="1:5" ht="89.25">
      <c r="A213" t="s">
        <v>61</v>
      </c>
      <c r="E213" s="39" t="s">
        <v>267</v>
      </c>
    </row>
    <row r="214" spans="1:16" ht="12.75">
      <c r="A214" t="s">
        <v>52</v>
      </c>
      <c s="34" t="s">
        <v>268</v>
      </c>
      <c s="34" t="s">
        <v>269</v>
      </c>
      <c s="35" t="s">
        <v>5</v>
      </c>
      <c s="6" t="s">
        <v>270</v>
      </c>
      <c s="36" t="s">
        <v>271</v>
      </c>
      <c s="37">
        <v>1</v>
      </c>
      <c s="36">
        <v>0</v>
      </c>
      <c s="36">
        <f>ROUND(G214*H214,6)</f>
      </c>
      <c r="L214" s="38">
        <v>0</v>
      </c>
      <c s="32">
        <f>ROUND(ROUND(L214,2)*ROUND(G214,3),2)</f>
      </c>
      <c s="36" t="s">
        <v>57</v>
      </c>
      <c>
        <f>(M214*21)/100</f>
      </c>
      <c t="s">
        <v>27</v>
      </c>
    </row>
    <row r="215" spans="1:5" ht="127.5">
      <c r="A215" s="35" t="s">
        <v>58</v>
      </c>
      <c r="E215" s="39" t="s">
        <v>272</v>
      </c>
    </row>
    <row r="216" spans="1:5" ht="25.5">
      <c r="A216" s="35" t="s">
        <v>59</v>
      </c>
      <c r="E216" s="40" t="s">
        <v>60</v>
      </c>
    </row>
    <row r="217" spans="1:5" ht="408">
      <c r="A217" t="s">
        <v>61</v>
      </c>
      <c r="E217" s="39" t="s">
        <v>105</v>
      </c>
    </row>
    <row r="218" spans="1:16" ht="12.75">
      <c r="A218" t="s">
        <v>52</v>
      </c>
      <c s="34" t="s">
        <v>273</v>
      </c>
      <c s="34" t="s">
        <v>274</v>
      </c>
      <c s="35" t="s">
        <v>5</v>
      </c>
      <c s="6" t="s">
        <v>275</v>
      </c>
      <c s="36" t="s">
        <v>109</v>
      </c>
      <c s="37">
        <v>2.94</v>
      </c>
      <c s="36">
        <v>0</v>
      </c>
      <c s="36">
        <f>ROUND(G218*H218,6)</f>
      </c>
      <c r="L218" s="38">
        <v>0</v>
      </c>
      <c s="32">
        <f>ROUND(ROUND(L218,2)*ROUND(G218,3),2)</f>
      </c>
      <c s="36" t="s">
        <v>66</v>
      </c>
      <c>
        <f>(M218*21)/100</f>
      </c>
      <c t="s">
        <v>27</v>
      </c>
    </row>
    <row r="219" spans="1:5" ht="12.75">
      <c r="A219" s="35" t="s">
        <v>58</v>
      </c>
      <c r="E219" s="39" t="s">
        <v>5</v>
      </c>
    </row>
    <row r="220" spans="1:5" ht="25.5">
      <c r="A220" s="35" t="s">
        <v>59</v>
      </c>
      <c r="E220" s="40" t="s">
        <v>60</v>
      </c>
    </row>
    <row r="221" spans="1:5" ht="76.5">
      <c r="A221" t="s">
        <v>61</v>
      </c>
      <c r="E221" s="39" t="s">
        <v>110</v>
      </c>
    </row>
    <row r="222" spans="1:16" ht="12.75">
      <c r="A222" t="s">
        <v>52</v>
      </c>
      <c s="34" t="s">
        <v>276</v>
      </c>
      <c s="34" t="s">
        <v>277</v>
      </c>
      <c s="35" t="s">
        <v>5</v>
      </c>
      <c s="6" t="s">
        <v>278</v>
      </c>
      <c s="36" t="s">
        <v>109</v>
      </c>
      <c s="37">
        <v>5.88</v>
      </c>
      <c s="36">
        <v>0</v>
      </c>
      <c s="36">
        <f>ROUND(G222*H222,6)</f>
      </c>
      <c r="L222" s="38">
        <v>0</v>
      </c>
      <c s="32">
        <f>ROUND(ROUND(L222,2)*ROUND(G222,3),2)</f>
      </c>
      <c s="36" t="s">
        <v>66</v>
      </c>
      <c>
        <f>(M222*21)/100</f>
      </c>
      <c t="s">
        <v>27</v>
      </c>
    </row>
    <row r="223" spans="1:5" ht="12.75">
      <c r="A223" s="35" t="s">
        <v>58</v>
      </c>
      <c r="E223" s="39" t="s">
        <v>5</v>
      </c>
    </row>
    <row r="224" spans="1:5" ht="25.5">
      <c r="A224" s="35" t="s">
        <v>59</v>
      </c>
      <c r="E224" s="40" t="s">
        <v>60</v>
      </c>
    </row>
    <row r="225" spans="1:5" ht="76.5">
      <c r="A225" t="s">
        <v>61</v>
      </c>
      <c r="E225" s="39" t="s">
        <v>110</v>
      </c>
    </row>
    <row r="226" spans="1:16" ht="12.75">
      <c r="A226" t="s">
        <v>52</v>
      </c>
      <c s="34" t="s">
        <v>279</v>
      </c>
      <c s="34" t="s">
        <v>280</v>
      </c>
      <c s="35" t="s">
        <v>5</v>
      </c>
      <c s="6" t="s">
        <v>281</v>
      </c>
      <c s="36" t="s">
        <v>109</v>
      </c>
      <c s="37">
        <v>2.94</v>
      </c>
      <c s="36">
        <v>0</v>
      </c>
      <c s="36">
        <f>ROUND(G226*H226,6)</f>
      </c>
      <c r="L226" s="38">
        <v>0</v>
      </c>
      <c s="32">
        <f>ROUND(ROUND(L226,2)*ROUND(G226,3),2)</f>
      </c>
      <c s="36" t="s">
        <v>66</v>
      </c>
      <c>
        <f>(M226*21)/100</f>
      </c>
      <c t="s">
        <v>27</v>
      </c>
    </row>
    <row r="227" spans="1:5" ht="12.75">
      <c r="A227" s="35" t="s">
        <v>58</v>
      </c>
      <c r="E227" s="39" t="s">
        <v>5</v>
      </c>
    </row>
    <row r="228" spans="1:5" ht="25.5">
      <c r="A228" s="35" t="s">
        <v>59</v>
      </c>
      <c r="E228" s="40" t="s">
        <v>60</v>
      </c>
    </row>
    <row r="229" spans="1:5" ht="178.5">
      <c r="A229" t="s">
        <v>61</v>
      </c>
      <c r="E229" s="39" t="s">
        <v>282</v>
      </c>
    </row>
    <row r="230" spans="1:16" ht="12.75">
      <c r="A230" t="s">
        <v>52</v>
      </c>
      <c s="34" t="s">
        <v>283</v>
      </c>
      <c s="34" t="s">
        <v>284</v>
      </c>
      <c s="35" t="s">
        <v>5</v>
      </c>
      <c s="6" t="s">
        <v>285</v>
      </c>
      <c s="36" t="s">
        <v>109</v>
      </c>
      <c s="37">
        <v>5.88</v>
      </c>
      <c s="36">
        <v>0</v>
      </c>
      <c s="36">
        <f>ROUND(G230*H230,6)</f>
      </c>
      <c r="L230" s="38">
        <v>0</v>
      </c>
      <c s="32">
        <f>ROUND(ROUND(L230,2)*ROUND(G230,3),2)</f>
      </c>
      <c s="36" t="s">
        <v>66</v>
      </c>
      <c>
        <f>(M230*21)/100</f>
      </c>
      <c t="s">
        <v>27</v>
      </c>
    </row>
    <row r="231" spans="1:5" ht="12.75">
      <c r="A231" s="35" t="s">
        <v>58</v>
      </c>
      <c r="E231" s="39" t="s">
        <v>5</v>
      </c>
    </row>
    <row r="232" spans="1:5" ht="25.5">
      <c r="A232" s="35" t="s">
        <v>59</v>
      </c>
      <c r="E232" s="40" t="s">
        <v>60</v>
      </c>
    </row>
    <row r="233" spans="1:5" ht="204">
      <c r="A233" t="s">
        <v>61</v>
      </c>
      <c r="E233" s="39" t="s">
        <v>117</v>
      </c>
    </row>
    <row r="234" spans="1:16" ht="12.75">
      <c r="A234" t="s">
        <v>52</v>
      </c>
      <c s="34" t="s">
        <v>286</v>
      </c>
      <c s="34" t="s">
        <v>122</v>
      </c>
      <c s="35" t="s">
        <v>5</v>
      </c>
      <c s="6" t="s">
        <v>123</v>
      </c>
      <c s="36" t="s">
        <v>76</v>
      </c>
      <c s="37">
        <v>8</v>
      </c>
      <c s="36">
        <v>0</v>
      </c>
      <c s="36">
        <f>ROUND(G234*H234,6)</f>
      </c>
      <c r="L234" s="38">
        <v>0</v>
      </c>
      <c s="32">
        <f>ROUND(ROUND(L234,2)*ROUND(G234,3),2)</f>
      </c>
      <c s="36" t="s">
        <v>66</v>
      </c>
      <c>
        <f>(M234*21)/100</f>
      </c>
      <c t="s">
        <v>27</v>
      </c>
    </row>
    <row r="235" spans="1:5" ht="12.75">
      <c r="A235" s="35" t="s">
        <v>58</v>
      </c>
      <c r="E235" s="39" t="s">
        <v>5</v>
      </c>
    </row>
    <row r="236" spans="1:5" ht="25.5">
      <c r="A236" s="35" t="s">
        <v>59</v>
      </c>
      <c r="E236" s="40" t="s">
        <v>60</v>
      </c>
    </row>
    <row r="237" spans="1:5" ht="114.75">
      <c r="A237" t="s">
        <v>61</v>
      </c>
      <c r="E237" s="39" t="s">
        <v>124</v>
      </c>
    </row>
    <row r="238" spans="1:16" ht="12.75">
      <c r="A238" t="s">
        <v>52</v>
      </c>
      <c s="34" t="s">
        <v>287</v>
      </c>
      <c s="34" t="s">
        <v>126</v>
      </c>
      <c s="35" t="s">
        <v>5</v>
      </c>
      <c s="6" t="s">
        <v>127</v>
      </c>
      <c s="36" t="s">
        <v>76</v>
      </c>
      <c s="37">
        <v>8</v>
      </c>
      <c s="36">
        <v>0</v>
      </c>
      <c s="36">
        <f>ROUND(G238*H238,6)</f>
      </c>
      <c r="L238" s="38">
        <v>0</v>
      </c>
      <c s="32">
        <f>ROUND(ROUND(L238,2)*ROUND(G238,3),2)</f>
      </c>
      <c s="36" t="s">
        <v>66</v>
      </c>
      <c>
        <f>(M238*21)/100</f>
      </c>
      <c t="s">
        <v>27</v>
      </c>
    </row>
    <row r="239" spans="1:5" ht="12.75">
      <c r="A239" s="35" t="s">
        <v>58</v>
      </c>
      <c r="E239" s="39" t="s">
        <v>5</v>
      </c>
    </row>
    <row r="240" spans="1:5" ht="25.5">
      <c r="A240" s="35" t="s">
        <v>59</v>
      </c>
      <c r="E240" s="40" t="s">
        <v>60</v>
      </c>
    </row>
    <row r="241" spans="1:5" ht="114.75">
      <c r="A241" t="s">
        <v>61</v>
      </c>
      <c r="E241" s="39" t="s">
        <v>124</v>
      </c>
    </row>
    <row r="242" spans="1:16" ht="12.75">
      <c r="A242" t="s">
        <v>52</v>
      </c>
      <c s="34" t="s">
        <v>288</v>
      </c>
      <c s="34" t="s">
        <v>289</v>
      </c>
      <c s="35" t="s">
        <v>5</v>
      </c>
      <c s="6" t="s">
        <v>290</v>
      </c>
      <c s="36" t="s">
        <v>76</v>
      </c>
      <c s="37">
        <v>2</v>
      </c>
      <c s="36">
        <v>0</v>
      </c>
      <c s="36">
        <f>ROUND(G242*H242,6)</f>
      </c>
      <c r="L242" s="38">
        <v>0</v>
      </c>
      <c s="32">
        <f>ROUND(ROUND(L242,2)*ROUND(G242,3),2)</f>
      </c>
      <c s="36" t="s">
        <v>66</v>
      </c>
      <c>
        <f>(M242*21)/100</f>
      </c>
      <c t="s">
        <v>27</v>
      </c>
    </row>
    <row r="243" spans="1:5" ht="12.75">
      <c r="A243" s="35" t="s">
        <v>58</v>
      </c>
      <c r="E243" s="39" t="s">
        <v>5</v>
      </c>
    </row>
    <row r="244" spans="1:5" ht="25.5">
      <c r="A244" s="35" t="s">
        <v>59</v>
      </c>
      <c r="E244" s="40" t="s">
        <v>60</v>
      </c>
    </row>
    <row r="245" spans="1:5" ht="127.5">
      <c r="A245" t="s">
        <v>61</v>
      </c>
      <c r="E245" s="39" t="s">
        <v>131</v>
      </c>
    </row>
    <row r="246" spans="1:16" ht="12.75">
      <c r="A246" t="s">
        <v>52</v>
      </c>
      <c s="34" t="s">
        <v>291</v>
      </c>
      <c s="34" t="s">
        <v>133</v>
      </c>
      <c s="35" t="s">
        <v>5</v>
      </c>
      <c s="6" t="s">
        <v>292</v>
      </c>
      <c s="36" t="s">
        <v>76</v>
      </c>
      <c s="37">
        <v>2</v>
      </c>
      <c s="36">
        <v>0</v>
      </c>
      <c s="36">
        <f>ROUND(G246*H246,6)</f>
      </c>
      <c r="L246" s="38">
        <v>0</v>
      </c>
      <c s="32">
        <f>ROUND(ROUND(L246,2)*ROUND(G246,3),2)</f>
      </c>
      <c s="36" t="s">
        <v>66</v>
      </c>
      <c>
        <f>(M246*21)/100</f>
      </c>
      <c t="s">
        <v>27</v>
      </c>
    </row>
    <row r="247" spans="1:5" ht="12.75">
      <c r="A247" s="35" t="s">
        <v>58</v>
      </c>
      <c r="E247" s="39" t="s">
        <v>5</v>
      </c>
    </row>
    <row r="248" spans="1:5" ht="25.5">
      <c r="A248" s="35" t="s">
        <v>59</v>
      </c>
      <c r="E248" s="40" t="s">
        <v>60</v>
      </c>
    </row>
    <row r="249" spans="1:5" ht="140.25">
      <c r="A249" t="s">
        <v>61</v>
      </c>
      <c r="E249" s="39" t="s">
        <v>135</v>
      </c>
    </row>
    <row r="250" spans="1:16" ht="12.75">
      <c r="A250" t="s">
        <v>52</v>
      </c>
      <c s="34" t="s">
        <v>293</v>
      </c>
      <c s="34" t="s">
        <v>137</v>
      </c>
      <c s="35" t="s">
        <v>5</v>
      </c>
      <c s="6" t="s">
        <v>138</v>
      </c>
      <c s="36" t="s">
        <v>76</v>
      </c>
      <c s="37">
        <v>16</v>
      </c>
      <c s="36">
        <v>0</v>
      </c>
      <c s="36">
        <f>ROUND(G250*H250,6)</f>
      </c>
      <c r="L250" s="38">
        <v>0</v>
      </c>
      <c s="32">
        <f>ROUND(ROUND(L250,2)*ROUND(G250,3),2)</f>
      </c>
      <c s="36" t="s">
        <v>66</v>
      </c>
      <c>
        <f>(M250*21)/100</f>
      </c>
      <c t="s">
        <v>27</v>
      </c>
    </row>
    <row r="251" spans="1:5" ht="12.75">
      <c r="A251" s="35" t="s">
        <v>58</v>
      </c>
      <c r="E251" s="39" t="s">
        <v>5</v>
      </c>
    </row>
    <row r="252" spans="1:5" ht="25.5">
      <c r="A252" s="35" t="s">
        <v>59</v>
      </c>
      <c r="E252" s="40" t="s">
        <v>60</v>
      </c>
    </row>
    <row r="253" spans="1:5" ht="114.75">
      <c r="A253" t="s">
        <v>61</v>
      </c>
      <c r="E253" s="39" t="s">
        <v>139</v>
      </c>
    </row>
    <row r="254" spans="1:16" ht="12.75">
      <c r="A254" t="s">
        <v>52</v>
      </c>
      <c s="34" t="s">
        <v>294</v>
      </c>
      <c s="34" t="s">
        <v>141</v>
      </c>
      <c s="35" t="s">
        <v>5</v>
      </c>
      <c s="6" t="s">
        <v>142</v>
      </c>
      <c s="36" t="s">
        <v>76</v>
      </c>
      <c s="37">
        <v>16</v>
      </c>
      <c s="36">
        <v>0</v>
      </c>
      <c s="36">
        <f>ROUND(G254*H254,6)</f>
      </c>
      <c r="L254" s="38">
        <v>0</v>
      </c>
      <c s="32">
        <f>ROUND(ROUND(L254,2)*ROUND(G254,3),2)</f>
      </c>
      <c s="36" t="s">
        <v>66</v>
      </c>
      <c>
        <f>(M254*21)/100</f>
      </c>
      <c t="s">
        <v>27</v>
      </c>
    </row>
    <row r="255" spans="1:5" ht="12.75">
      <c r="A255" s="35" t="s">
        <v>58</v>
      </c>
      <c r="E255" s="39" t="s">
        <v>5</v>
      </c>
    </row>
    <row r="256" spans="1:5" ht="25.5">
      <c r="A256" s="35" t="s">
        <v>59</v>
      </c>
      <c r="E256" s="40" t="s">
        <v>60</v>
      </c>
    </row>
    <row r="257" spans="1:5" ht="114.75">
      <c r="A257" t="s">
        <v>61</v>
      </c>
      <c r="E257" s="39" t="s">
        <v>143</v>
      </c>
    </row>
    <row r="258" spans="1:13" ht="12.75">
      <c r="A258" t="s">
        <v>49</v>
      </c>
      <c r="C258" s="31" t="s">
        <v>295</v>
      </c>
      <c r="E258" s="33" t="s">
        <v>296</v>
      </c>
      <c r="J258" s="32">
        <f>0</f>
      </c>
      <c s="32">
        <f>0</f>
      </c>
      <c s="32">
        <f>0+L259+L263+L267+L271+L275+L279+L283+L287+L291+L295+L299</f>
      </c>
      <c s="32">
        <f>0+M259+M263+M267+M271+M275+M279+M283+M287+M291+M295+M299</f>
      </c>
    </row>
    <row r="259" spans="1:16" ht="12.75">
      <c r="A259" t="s">
        <v>52</v>
      </c>
      <c s="34" t="s">
        <v>297</v>
      </c>
      <c s="34" t="s">
        <v>54</v>
      </c>
      <c s="35" t="s">
        <v>5</v>
      </c>
      <c s="6" t="s">
        <v>298</v>
      </c>
      <c s="36" t="s">
        <v>56</v>
      </c>
      <c s="37">
        <v>1</v>
      </c>
      <c s="36">
        <v>0</v>
      </c>
      <c s="36">
        <f>ROUND(G259*H259,6)</f>
      </c>
      <c r="L259" s="38">
        <v>0</v>
      </c>
      <c s="32">
        <f>ROUND(ROUND(L259,2)*ROUND(G259,3),2)</f>
      </c>
      <c s="36" t="s">
        <v>57</v>
      </c>
      <c>
        <f>(M259*21)/100</f>
      </c>
      <c t="s">
        <v>27</v>
      </c>
    </row>
    <row r="260" spans="1:5" ht="12.75">
      <c r="A260" s="35" t="s">
        <v>58</v>
      </c>
      <c r="E260" s="39" t="s">
        <v>5</v>
      </c>
    </row>
    <row r="261" spans="1:5" ht="25.5">
      <c r="A261" s="35" t="s">
        <v>59</v>
      </c>
      <c r="E261" s="40" t="s">
        <v>60</v>
      </c>
    </row>
    <row r="262" spans="1:5" ht="127.5">
      <c r="A262" t="s">
        <v>61</v>
      </c>
      <c r="E262" s="39" t="s">
        <v>62</v>
      </c>
    </row>
    <row r="263" spans="1:16" ht="12.75">
      <c r="A263" t="s">
        <v>52</v>
      </c>
      <c s="34" t="s">
        <v>299</v>
      </c>
      <c s="34" t="s">
        <v>300</v>
      </c>
      <c s="35" t="s">
        <v>5</v>
      </c>
      <c s="6" t="s">
        <v>301</v>
      </c>
      <c s="36" t="s">
        <v>65</v>
      </c>
      <c s="37">
        <v>10</v>
      </c>
      <c s="36">
        <v>0</v>
      </c>
      <c s="36">
        <f>ROUND(G263*H263,6)</f>
      </c>
      <c r="L263" s="38">
        <v>0</v>
      </c>
      <c s="32">
        <f>ROUND(ROUND(L263,2)*ROUND(G263,3),2)</f>
      </c>
      <c s="36" t="s">
        <v>66</v>
      </c>
      <c>
        <f>(M263*21)/100</f>
      </c>
      <c t="s">
        <v>27</v>
      </c>
    </row>
    <row r="264" spans="1:5" ht="12.75">
      <c r="A264" s="35" t="s">
        <v>58</v>
      </c>
      <c r="E264" s="39" t="s">
        <v>302</v>
      </c>
    </row>
    <row r="265" spans="1:5" ht="25.5">
      <c r="A265" s="35" t="s">
        <v>59</v>
      </c>
      <c r="E265" s="40" t="s">
        <v>60</v>
      </c>
    </row>
    <row r="266" spans="1:5" ht="357">
      <c r="A266" t="s">
        <v>61</v>
      </c>
      <c r="E266" s="39" t="s">
        <v>303</v>
      </c>
    </row>
    <row r="267" spans="1:16" ht="12.75">
      <c r="A267" t="s">
        <v>52</v>
      </c>
      <c s="34" t="s">
        <v>304</v>
      </c>
      <c s="34" t="s">
        <v>300</v>
      </c>
      <c s="35" t="s">
        <v>53</v>
      </c>
      <c s="6" t="s">
        <v>301</v>
      </c>
      <c s="36" t="s">
        <v>65</v>
      </c>
      <c s="37">
        <v>20</v>
      </c>
      <c s="36">
        <v>0</v>
      </c>
      <c s="36">
        <f>ROUND(G267*H267,6)</f>
      </c>
      <c r="L267" s="38">
        <v>0</v>
      </c>
      <c s="32">
        <f>ROUND(ROUND(L267,2)*ROUND(G267,3),2)</f>
      </c>
      <c s="36" t="s">
        <v>66</v>
      </c>
      <c>
        <f>(M267*21)/100</f>
      </c>
      <c t="s">
        <v>27</v>
      </c>
    </row>
    <row r="268" spans="1:5" ht="12.75">
      <c r="A268" s="35" t="s">
        <v>58</v>
      </c>
      <c r="E268" s="39" t="s">
        <v>305</v>
      </c>
    </row>
    <row r="269" spans="1:5" ht="25.5">
      <c r="A269" s="35" t="s">
        <v>59</v>
      </c>
      <c r="E269" s="40" t="s">
        <v>60</v>
      </c>
    </row>
    <row r="270" spans="1:5" ht="357">
      <c r="A270" t="s">
        <v>61</v>
      </c>
      <c r="E270" s="39" t="s">
        <v>303</v>
      </c>
    </row>
    <row r="271" spans="1:16" ht="12.75">
      <c r="A271" t="s">
        <v>52</v>
      </c>
      <c s="34" t="s">
        <v>306</v>
      </c>
      <c s="34" t="s">
        <v>63</v>
      </c>
      <c s="35" t="s">
        <v>5</v>
      </c>
      <c s="6" t="s">
        <v>64</v>
      </c>
      <c s="36" t="s">
        <v>65</v>
      </c>
      <c s="37">
        <v>25</v>
      </c>
      <c s="36">
        <v>0</v>
      </c>
      <c s="36">
        <f>ROUND(G271*H271,6)</f>
      </c>
      <c r="L271" s="38">
        <v>0</v>
      </c>
      <c s="32">
        <f>ROUND(ROUND(L271,2)*ROUND(G271,3),2)</f>
      </c>
      <c s="36" t="s">
        <v>66</v>
      </c>
      <c>
        <f>(M271*21)/100</f>
      </c>
      <c t="s">
        <v>27</v>
      </c>
    </row>
    <row r="272" spans="1:5" ht="12.75">
      <c r="A272" s="35" t="s">
        <v>58</v>
      </c>
      <c r="E272" s="39" t="s">
        <v>5</v>
      </c>
    </row>
    <row r="273" spans="1:5" ht="25.5">
      <c r="A273" s="35" t="s">
        <v>59</v>
      </c>
      <c r="E273" s="40" t="s">
        <v>60</v>
      </c>
    </row>
    <row r="274" spans="1:5" ht="357">
      <c r="A274" t="s">
        <v>61</v>
      </c>
      <c r="E274" s="39" t="s">
        <v>68</v>
      </c>
    </row>
    <row r="275" spans="1:16" ht="12.75">
      <c r="A275" t="s">
        <v>52</v>
      </c>
      <c s="34" t="s">
        <v>307</v>
      </c>
      <c s="34" t="s">
        <v>69</v>
      </c>
      <c s="35" t="s">
        <v>5</v>
      </c>
      <c s="6" t="s">
        <v>70</v>
      </c>
      <c s="36" t="s">
        <v>65</v>
      </c>
      <c s="37">
        <v>20</v>
      </c>
      <c s="36">
        <v>0</v>
      </c>
      <c s="36">
        <f>ROUND(G275*H275,6)</f>
      </c>
      <c r="L275" s="38">
        <v>0</v>
      </c>
      <c s="32">
        <f>ROUND(ROUND(L275,2)*ROUND(G275,3),2)</f>
      </c>
      <c s="36" t="s">
        <v>66</v>
      </c>
      <c>
        <f>(M275*21)/100</f>
      </c>
      <c t="s">
        <v>27</v>
      </c>
    </row>
    <row r="276" spans="1:5" ht="12.75">
      <c r="A276" s="35" t="s">
        <v>58</v>
      </c>
      <c r="E276" s="39" t="s">
        <v>308</v>
      </c>
    </row>
    <row r="277" spans="1:5" ht="25.5">
      <c r="A277" s="35" t="s">
        <v>59</v>
      </c>
      <c r="E277" s="40" t="s">
        <v>60</v>
      </c>
    </row>
    <row r="278" spans="1:5" ht="280.5">
      <c r="A278" t="s">
        <v>61</v>
      </c>
      <c r="E278" s="39" t="s">
        <v>72</v>
      </c>
    </row>
    <row r="279" spans="1:16" ht="12.75">
      <c r="A279" t="s">
        <v>52</v>
      </c>
      <c s="34" t="s">
        <v>309</v>
      </c>
      <c s="34" t="s">
        <v>69</v>
      </c>
      <c s="35" t="s">
        <v>53</v>
      </c>
      <c s="6" t="s">
        <v>70</v>
      </c>
      <c s="36" t="s">
        <v>65</v>
      </c>
      <c s="37">
        <v>10</v>
      </c>
      <c s="36">
        <v>0</v>
      </c>
      <c s="36">
        <f>ROUND(G279*H279,6)</f>
      </c>
      <c r="L279" s="38">
        <v>0</v>
      </c>
      <c s="32">
        <f>ROUND(ROUND(L279,2)*ROUND(G279,3),2)</f>
      </c>
      <c s="36" t="s">
        <v>66</v>
      </c>
      <c>
        <f>(M279*21)/100</f>
      </c>
      <c t="s">
        <v>27</v>
      </c>
    </row>
    <row r="280" spans="1:5" ht="12.75">
      <c r="A280" s="35" t="s">
        <v>58</v>
      </c>
      <c r="E280" s="39" t="s">
        <v>310</v>
      </c>
    </row>
    <row r="281" spans="1:5" ht="25.5">
      <c r="A281" s="35" t="s">
        <v>59</v>
      </c>
      <c r="E281" s="40" t="s">
        <v>60</v>
      </c>
    </row>
    <row r="282" spans="1:5" ht="280.5">
      <c r="A282" t="s">
        <v>61</v>
      </c>
      <c r="E282" s="39" t="s">
        <v>72</v>
      </c>
    </row>
    <row r="283" spans="1:16" ht="12.75">
      <c r="A283" t="s">
        <v>52</v>
      </c>
      <c s="34" t="s">
        <v>311</v>
      </c>
      <c s="34" t="s">
        <v>69</v>
      </c>
      <c s="35" t="s">
        <v>27</v>
      </c>
      <c s="6" t="s">
        <v>70</v>
      </c>
      <c s="36" t="s">
        <v>65</v>
      </c>
      <c s="37">
        <v>20</v>
      </c>
      <c s="36">
        <v>0</v>
      </c>
      <c s="36">
        <f>ROUND(G283*H283,6)</f>
      </c>
      <c r="L283" s="38">
        <v>0</v>
      </c>
      <c s="32">
        <f>ROUND(ROUND(L283,2)*ROUND(G283,3),2)</f>
      </c>
      <c s="36" t="s">
        <v>66</v>
      </c>
      <c>
        <f>(M283*21)/100</f>
      </c>
      <c t="s">
        <v>27</v>
      </c>
    </row>
    <row r="284" spans="1:5" ht="12.75">
      <c r="A284" s="35" t="s">
        <v>58</v>
      </c>
      <c r="E284" s="39" t="s">
        <v>312</v>
      </c>
    </row>
    <row r="285" spans="1:5" ht="25.5">
      <c r="A285" s="35" t="s">
        <v>59</v>
      </c>
      <c r="E285" s="40" t="s">
        <v>60</v>
      </c>
    </row>
    <row r="286" spans="1:5" ht="280.5">
      <c r="A286" t="s">
        <v>61</v>
      </c>
      <c r="E286" s="39" t="s">
        <v>72</v>
      </c>
    </row>
    <row r="287" spans="1:16" ht="12.75">
      <c r="A287" t="s">
        <v>52</v>
      </c>
      <c s="34" t="s">
        <v>313</v>
      </c>
      <c s="34" t="s">
        <v>314</v>
      </c>
      <c s="35" t="s">
        <v>5</v>
      </c>
      <c s="6" t="s">
        <v>315</v>
      </c>
      <c s="36" t="s">
        <v>81</v>
      </c>
      <c s="37">
        <v>75</v>
      </c>
      <c s="36">
        <v>0</v>
      </c>
      <c s="36">
        <f>ROUND(G287*H287,6)</f>
      </c>
      <c r="L287" s="38">
        <v>0</v>
      </c>
      <c s="32">
        <f>ROUND(ROUND(L287,2)*ROUND(G287,3),2)</f>
      </c>
      <c s="36" t="s">
        <v>66</v>
      </c>
      <c>
        <f>(M287*21)/100</f>
      </c>
      <c t="s">
        <v>27</v>
      </c>
    </row>
    <row r="288" spans="1:5" ht="12.75">
      <c r="A288" s="35" t="s">
        <v>58</v>
      </c>
      <c r="E288" s="39" t="s">
        <v>5</v>
      </c>
    </row>
    <row r="289" spans="1:5" ht="25.5">
      <c r="A289" s="35" t="s">
        <v>59</v>
      </c>
      <c r="E289" s="40" t="s">
        <v>60</v>
      </c>
    </row>
    <row r="290" spans="1:5" ht="102">
      <c r="A290" t="s">
        <v>61</v>
      </c>
      <c r="E290" s="39" t="s">
        <v>91</v>
      </c>
    </row>
    <row r="291" spans="1:16" ht="12.75">
      <c r="A291" t="s">
        <v>52</v>
      </c>
      <c s="34" t="s">
        <v>316</v>
      </c>
      <c s="34" t="s">
        <v>79</v>
      </c>
      <c s="35" t="s">
        <v>5</v>
      </c>
      <c s="6" t="s">
        <v>80</v>
      </c>
      <c s="36" t="s">
        <v>81</v>
      </c>
      <c s="37">
        <v>30</v>
      </c>
      <c s="36">
        <v>0</v>
      </c>
      <c s="36">
        <f>ROUND(G291*H291,6)</f>
      </c>
      <c r="L291" s="38">
        <v>0</v>
      </c>
      <c s="32">
        <f>ROUND(ROUND(L291,2)*ROUND(G291,3),2)</f>
      </c>
      <c s="36" t="s">
        <v>66</v>
      </c>
      <c>
        <f>(M291*21)/100</f>
      </c>
      <c t="s">
        <v>27</v>
      </c>
    </row>
    <row r="292" spans="1:5" ht="12.75">
      <c r="A292" s="35" t="s">
        <v>58</v>
      </c>
      <c r="E292" s="39" t="s">
        <v>317</v>
      </c>
    </row>
    <row r="293" spans="1:5" ht="25.5">
      <c r="A293" s="35" t="s">
        <v>59</v>
      </c>
      <c r="E293" s="40" t="s">
        <v>60</v>
      </c>
    </row>
    <row r="294" spans="1:5" ht="76.5">
      <c r="A294" t="s">
        <v>61</v>
      </c>
      <c r="E294" s="39" t="s">
        <v>318</v>
      </c>
    </row>
    <row r="295" spans="1:16" ht="12.75">
      <c r="A295" t="s">
        <v>52</v>
      </c>
      <c s="34" t="s">
        <v>319</v>
      </c>
      <c s="34" t="s">
        <v>79</v>
      </c>
      <c s="35" t="s">
        <v>53</v>
      </c>
      <c s="6" t="s">
        <v>80</v>
      </c>
      <c s="36" t="s">
        <v>81</v>
      </c>
      <c s="37">
        <v>13</v>
      </c>
      <c s="36">
        <v>0</v>
      </c>
      <c s="36">
        <f>ROUND(G295*H295,6)</f>
      </c>
      <c r="L295" s="38">
        <v>0</v>
      </c>
      <c s="32">
        <f>ROUND(ROUND(L295,2)*ROUND(G295,3),2)</f>
      </c>
      <c s="36" t="s">
        <v>66</v>
      </c>
      <c>
        <f>(M295*21)/100</f>
      </c>
      <c t="s">
        <v>27</v>
      </c>
    </row>
    <row r="296" spans="1:5" ht="12.75">
      <c r="A296" s="35" t="s">
        <v>58</v>
      </c>
      <c r="E296" s="39" t="s">
        <v>320</v>
      </c>
    </row>
    <row r="297" spans="1:5" ht="25.5">
      <c r="A297" s="35" t="s">
        <v>59</v>
      </c>
      <c r="E297" s="40" t="s">
        <v>60</v>
      </c>
    </row>
    <row r="298" spans="1:5" ht="76.5">
      <c r="A298" t="s">
        <v>61</v>
      </c>
      <c r="E298" s="39" t="s">
        <v>318</v>
      </c>
    </row>
    <row r="299" spans="1:16" ht="12.75">
      <c r="A299" t="s">
        <v>52</v>
      </c>
      <c s="34" t="s">
        <v>321</v>
      </c>
      <c s="34" t="s">
        <v>322</v>
      </c>
      <c s="35" t="s">
        <v>5</v>
      </c>
      <c s="6" t="s">
        <v>323</v>
      </c>
      <c s="36" t="s">
        <v>81</v>
      </c>
      <c s="37">
        <v>75</v>
      </c>
      <c s="36">
        <v>0</v>
      </c>
      <c s="36">
        <f>ROUND(G299*H299,6)</f>
      </c>
      <c r="L299" s="38">
        <v>0</v>
      </c>
      <c s="32">
        <f>ROUND(ROUND(L299,2)*ROUND(G299,3),2)</f>
      </c>
      <c s="36" t="s">
        <v>66</v>
      </c>
      <c>
        <f>(M299*21)/100</f>
      </c>
      <c t="s">
        <v>27</v>
      </c>
    </row>
    <row r="300" spans="1:5" ht="12.75">
      <c r="A300" s="35" t="s">
        <v>58</v>
      </c>
      <c r="E300" s="39" t="s">
        <v>5</v>
      </c>
    </row>
    <row r="301" spans="1:5" ht="25.5">
      <c r="A301" s="35" t="s">
        <v>59</v>
      </c>
      <c r="E301" s="40" t="s">
        <v>60</v>
      </c>
    </row>
    <row r="302" spans="1:5" ht="76.5">
      <c r="A302" t="s">
        <v>61</v>
      </c>
      <c r="E302" s="39" t="s">
        <v>324</v>
      </c>
    </row>
    <row r="303" spans="1:13" ht="12.75">
      <c r="A303" t="s">
        <v>49</v>
      </c>
      <c r="C303" s="31" t="s">
        <v>325</v>
      </c>
      <c r="E303" s="33" t="s">
        <v>326</v>
      </c>
      <c r="J303" s="32">
        <f>0</f>
      </c>
      <c s="32">
        <f>0</f>
      </c>
      <c s="32">
        <f>0+L304+L308</f>
      </c>
      <c s="32">
        <f>0+M304+M308</f>
      </c>
    </row>
    <row r="304" spans="1:16" ht="12.75">
      <c r="A304" t="s">
        <v>52</v>
      </c>
      <c s="34" t="s">
        <v>327</v>
      </c>
      <c s="34" t="s">
        <v>328</v>
      </c>
      <c s="35" t="s">
        <v>5</v>
      </c>
      <c s="6" t="s">
        <v>329</v>
      </c>
      <c s="36" t="s">
        <v>330</v>
      </c>
      <c s="37">
        <v>40</v>
      </c>
      <c s="36">
        <v>0</v>
      </c>
      <c s="36">
        <f>ROUND(G304*H304,6)</f>
      </c>
      <c r="L304" s="38">
        <v>0</v>
      </c>
      <c s="32">
        <f>ROUND(ROUND(L304,2)*ROUND(G304,3),2)</f>
      </c>
      <c s="36" t="s">
        <v>66</v>
      </c>
      <c>
        <f>(M304*21)/100</f>
      </c>
      <c t="s">
        <v>27</v>
      </c>
    </row>
    <row r="305" spans="1:5" ht="12.75">
      <c r="A305" s="35" t="s">
        <v>58</v>
      </c>
      <c r="E305" s="39" t="s">
        <v>331</v>
      </c>
    </row>
    <row r="306" spans="1:5" ht="25.5">
      <c r="A306" s="35" t="s">
        <v>59</v>
      </c>
      <c r="E306" s="40" t="s">
        <v>60</v>
      </c>
    </row>
    <row r="307" spans="1:5" ht="127.5">
      <c r="A307" t="s">
        <v>61</v>
      </c>
      <c r="E307" s="39" t="s">
        <v>332</v>
      </c>
    </row>
    <row r="308" spans="1:16" ht="12.75">
      <c r="A308" t="s">
        <v>52</v>
      </c>
      <c s="34" t="s">
        <v>333</v>
      </c>
      <c s="34" t="s">
        <v>334</v>
      </c>
      <c s="35" t="s">
        <v>5</v>
      </c>
      <c s="6" t="s">
        <v>335</v>
      </c>
      <c s="36" t="s">
        <v>76</v>
      </c>
      <c s="37">
        <v>10</v>
      </c>
      <c s="36">
        <v>0</v>
      </c>
      <c s="36">
        <f>ROUND(G308*H308,6)</f>
      </c>
      <c r="L308" s="38">
        <v>0</v>
      </c>
      <c s="32">
        <f>ROUND(ROUND(L308,2)*ROUND(G308,3),2)</f>
      </c>
      <c s="36" t="s">
        <v>66</v>
      </c>
      <c>
        <f>(M308*21)/100</f>
      </c>
      <c t="s">
        <v>27</v>
      </c>
    </row>
    <row r="309" spans="1:5" ht="25.5">
      <c r="A309" s="35" t="s">
        <v>58</v>
      </c>
      <c r="E309" s="39" t="s">
        <v>336</v>
      </c>
    </row>
    <row r="310" spans="1:5" ht="25.5">
      <c r="A310" s="35" t="s">
        <v>59</v>
      </c>
      <c r="E310" s="40" t="s">
        <v>60</v>
      </c>
    </row>
    <row r="311" spans="1:5" ht="102">
      <c r="A311" t="s">
        <v>61</v>
      </c>
      <c r="E311" s="39" t="s">
        <v>337</v>
      </c>
    </row>
    <row r="312" spans="1:13" ht="12.75">
      <c r="A312" t="s">
        <v>49</v>
      </c>
      <c r="C312" s="31" t="s">
        <v>338</v>
      </c>
      <c r="E312" s="33" t="s">
        <v>339</v>
      </c>
      <c r="J312" s="32">
        <f>0</f>
      </c>
      <c s="32">
        <f>0</f>
      </c>
      <c s="32">
        <f>0+L313</f>
      </c>
      <c s="32">
        <f>0+M313</f>
      </c>
    </row>
    <row r="313" spans="1:16" ht="12.75">
      <c r="A313" t="s">
        <v>52</v>
      </c>
      <c s="34" t="s">
        <v>340</v>
      </c>
      <c s="34" t="s">
        <v>341</v>
      </c>
      <c s="35" t="s">
        <v>5</v>
      </c>
      <c s="6" t="s">
        <v>342</v>
      </c>
      <c s="36" t="s">
        <v>343</v>
      </c>
      <c s="37">
        <v>1</v>
      </c>
      <c s="36">
        <v>0</v>
      </c>
      <c s="36">
        <f>ROUND(G313*H313,6)</f>
      </c>
      <c r="L313" s="38">
        <v>0</v>
      </c>
      <c s="32">
        <f>ROUND(ROUND(L313,2)*ROUND(G313,3),2)</f>
      </c>
      <c s="36" t="s">
        <v>57</v>
      </c>
      <c>
        <f>(M313*21)/100</f>
      </c>
      <c t="s">
        <v>27</v>
      </c>
    </row>
    <row r="314" spans="1:5" ht="12.75">
      <c r="A314" s="35" t="s">
        <v>58</v>
      </c>
      <c r="E314" s="39" t="s">
        <v>5</v>
      </c>
    </row>
    <row r="315" spans="1:5" ht="25.5">
      <c r="A315" s="35" t="s">
        <v>59</v>
      </c>
      <c r="E315" s="40" t="s">
        <v>60</v>
      </c>
    </row>
    <row r="316" spans="1:5" ht="89.25">
      <c r="A316" t="s">
        <v>61</v>
      </c>
      <c r="E316" s="39" t="s">
        <v>344</v>
      </c>
    </row>
    <row r="317" spans="1:13" ht="12.75">
      <c r="A317" t="s">
        <v>49</v>
      </c>
      <c r="C317" s="31" t="s">
        <v>345</v>
      </c>
      <c r="E317" s="33" t="s">
        <v>346</v>
      </c>
      <c r="J317" s="32">
        <f>0</f>
      </c>
      <c s="32">
        <f>0</f>
      </c>
      <c s="32">
        <f>0+L318+L322+L326+L330+L334</f>
      </c>
      <c s="32">
        <f>0+M318+M322+M326+M330+M334</f>
      </c>
    </row>
    <row r="318" spans="1:16" ht="12.75">
      <c r="A318" t="s">
        <v>52</v>
      </c>
      <c s="34" t="s">
        <v>347</v>
      </c>
      <c s="34" t="s">
        <v>328</v>
      </c>
      <c s="35" t="s">
        <v>5</v>
      </c>
      <c s="6" t="s">
        <v>329</v>
      </c>
      <c s="36" t="s">
        <v>330</v>
      </c>
      <c s="37">
        <v>32</v>
      </c>
      <c s="36">
        <v>0</v>
      </c>
      <c s="36">
        <f>ROUND(G318*H318,6)</f>
      </c>
      <c r="L318" s="38">
        <v>0</v>
      </c>
      <c s="32">
        <f>ROUND(ROUND(L318,2)*ROUND(G318,3),2)</f>
      </c>
      <c s="36" t="s">
        <v>66</v>
      </c>
      <c>
        <f>(M318*21)/100</f>
      </c>
      <c t="s">
        <v>27</v>
      </c>
    </row>
    <row r="319" spans="1:5" ht="12.75">
      <c r="A319" s="35" t="s">
        <v>58</v>
      </c>
      <c r="E319" s="39" t="s">
        <v>5</v>
      </c>
    </row>
    <row r="320" spans="1:5" ht="25.5">
      <c r="A320" s="35" t="s">
        <v>59</v>
      </c>
      <c r="E320" s="40" t="s">
        <v>60</v>
      </c>
    </row>
    <row r="321" spans="1:5" ht="127.5">
      <c r="A321" t="s">
        <v>61</v>
      </c>
      <c r="E321" s="39" t="s">
        <v>332</v>
      </c>
    </row>
    <row r="322" spans="1:16" ht="12.75">
      <c r="A322" t="s">
        <v>52</v>
      </c>
      <c s="34" t="s">
        <v>348</v>
      </c>
      <c s="34" t="s">
        <v>349</v>
      </c>
      <c s="35" t="s">
        <v>5</v>
      </c>
      <c s="6" t="s">
        <v>350</v>
      </c>
      <c s="36" t="s">
        <v>330</v>
      </c>
      <c s="37">
        <v>8</v>
      </c>
      <c s="36">
        <v>0</v>
      </c>
      <c s="36">
        <f>ROUND(G322*H322,6)</f>
      </c>
      <c r="L322" s="38">
        <v>0</v>
      </c>
      <c s="32">
        <f>ROUND(ROUND(L322,2)*ROUND(G322,3),2)</f>
      </c>
      <c s="36" t="s">
        <v>66</v>
      </c>
      <c>
        <f>(M322*21)/100</f>
      </c>
      <c t="s">
        <v>27</v>
      </c>
    </row>
    <row r="323" spans="1:5" ht="12.75">
      <c r="A323" s="35" t="s">
        <v>58</v>
      </c>
      <c r="E323" s="39" t="s">
        <v>5</v>
      </c>
    </row>
    <row r="324" spans="1:5" ht="25.5">
      <c r="A324" s="35" t="s">
        <v>59</v>
      </c>
      <c r="E324" s="40" t="s">
        <v>60</v>
      </c>
    </row>
    <row r="325" spans="1:5" ht="114.75">
      <c r="A325" t="s">
        <v>61</v>
      </c>
      <c r="E325" s="39" t="s">
        <v>351</v>
      </c>
    </row>
    <row r="326" spans="1:16" ht="12.75">
      <c r="A326" t="s">
        <v>52</v>
      </c>
      <c s="34" t="s">
        <v>352</v>
      </c>
      <c s="34" t="s">
        <v>353</v>
      </c>
      <c s="35" t="s">
        <v>5</v>
      </c>
      <c s="6" t="s">
        <v>354</v>
      </c>
      <c s="36" t="s">
        <v>76</v>
      </c>
      <c s="37">
        <v>4</v>
      </c>
      <c s="36">
        <v>0</v>
      </c>
      <c s="36">
        <f>ROUND(G326*H326,6)</f>
      </c>
      <c r="L326" s="38">
        <v>0</v>
      </c>
      <c s="32">
        <f>ROUND(ROUND(L326,2)*ROUND(G326,3),2)</f>
      </c>
      <c s="36" t="s">
        <v>66</v>
      </c>
      <c>
        <f>(M326*21)/100</f>
      </c>
      <c t="s">
        <v>27</v>
      </c>
    </row>
    <row r="327" spans="1:5" ht="12.75">
      <c r="A327" s="35" t="s">
        <v>58</v>
      </c>
      <c r="E327" s="39" t="s">
        <v>5</v>
      </c>
    </row>
    <row r="328" spans="1:5" ht="25.5">
      <c r="A328" s="35" t="s">
        <v>59</v>
      </c>
      <c r="E328" s="40" t="s">
        <v>60</v>
      </c>
    </row>
    <row r="329" spans="1:5" ht="140.25">
      <c r="A329" t="s">
        <v>61</v>
      </c>
      <c r="E329" s="39" t="s">
        <v>355</v>
      </c>
    </row>
    <row r="330" spans="1:16" ht="25.5">
      <c r="A330" t="s">
        <v>52</v>
      </c>
      <c s="34" t="s">
        <v>356</v>
      </c>
      <c s="34" t="s">
        <v>357</v>
      </c>
      <c s="35" t="s">
        <v>5</v>
      </c>
      <c s="6" t="s">
        <v>358</v>
      </c>
      <c s="36" t="s">
        <v>76</v>
      </c>
      <c s="37">
        <v>4</v>
      </c>
      <c s="36">
        <v>0</v>
      </c>
      <c s="36">
        <f>ROUND(G330*H330,6)</f>
      </c>
      <c r="L330" s="38">
        <v>0</v>
      </c>
      <c s="32">
        <f>ROUND(ROUND(L330,2)*ROUND(G330,3),2)</f>
      </c>
      <c s="36" t="s">
        <v>66</v>
      </c>
      <c>
        <f>(M330*21)/100</f>
      </c>
      <c t="s">
        <v>27</v>
      </c>
    </row>
    <row r="331" spans="1:5" ht="12.75">
      <c r="A331" s="35" t="s">
        <v>58</v>
      </c>
      <c r="E331" s="39" t="s">
        <v>5</v>
      </c>
    </row>
    <row r="332" spans="1:5" ht="25.5">
      <c r="A332" s="35" t="s">
        <v>59</v>
      </c>
      <c r="E332" s="40" t="s">
        <v>60</v>
      </c>
    </row>
    <row r="333" spans="1:5" ht="127.5">
      <c r="A333" t="s">
        <v>61</v>
      </c>
      <c r="E333" s="39" t="s">
        <v>359</v>
      </c>
    </row>
    <row r="334" spans="1:16" ht="12.75">
      <c r="A334" t="s">
        <v>52</v>
      </c>
      <c s="34" t="s">
        <v>360</v>
      </c>
      <c s="34" t="s">
        <v>334</v>
      </c>
      <c s="35" t="s">
        <v>5</v>
      </c>
      <c s="6" t="s">
        <v>335</v>
      </c>
      <c s="36" t="s">
        <v>76</v>
      </c>
      <c s="37">
        <v>2</v>
      </c>
      <c s="36">
        <v>0</v>
      </c>
      <c s="36">
        <f>ROUND(G334*H334,6)</f>
      </c>
      <c r="L334" s="38">
        <v>0</v>
      </c>
      <c s="32">
        <f>ROUND(ROUND(L334,2)*ROUND(G334,3),2)</f>
      </c>
      <c s="36" t="s">
        <v>66</v>
      </c>
      <c>
        <f>(M334*21)/100</f>
      </c>
      <c t="s">
        <v>27</v>
      </c>
    </row>
    <row r="335" spans="1:5" ht="12.75">
      <c r="A335" s="35" t="s">
        <v>58</v>
      </c>
      <c r="E335" s="39" t="s">
        <v>5</v>
      </c>
    </row>
    <row r="336" spans="1:5" ht="25.5">
      <c r="A336" s="35" t="s">
        <v>59</v>
      </c>
      <c r="E336" s="40" t="s">
        <v>60</v>
      </c>
    </row>
    <row r="337" spans="1:5" ht="102">
      <c r="A337" t="s">
        <v>61</v>
      </c>
      <c r="E337" s="39" t="s">
        <v>337</v>
      </c>
    </row>
    <row r="338" spans="1:13" ht="12.75">
      <c r="A338" t="s">
        <v>49</v>
      </c>
      <c r="C338" s="31" t="s">
        <v>361</v>
      </c>
      <c r="E338" s="33" t="s">
        <v>362</v>
      </c>
      <c r="J338" s="32">
        <f>0</f>
      </c>
      <c s="32">
        <f>0</f>
      </c>
      <c s="32">
        <f>0+L339+L343+L347+L351+L355+L359+L363+L367</f>
      </c>
      <c s="32">
        <f>0+M339+M343+M347+M351+M355+M359+M363+M367</f>
      </c>
    </row>
    <row r="339" spans="1:16" ht="25.5">
      <c r="A339" t="s">
        <v>52</v>
      </c>
      <c s="34" t="s">
        <v>363</v>
      </c>
      <c s="34" t="s">
        <v>364</v>
      </c>
      <c s="35" t="s">
        <v>5</v>
      </c>
      <c s="6" t="s">
        <v>365</v>
      </c>
      <c s="36" t="s">
        <v>366</v>
      </c>
      <c s="37">
        <v>10</v>
      </c>
      <c s="36">
        <v>0</v>
      </c>
      <c s="36">
        <f>ROUND(G339*H339,6)</f>
      </c>
      <c r="L339" s="38">
        <v>0</v>
      </c>
      <c s="32">
        <f>ROUND(ROUND(L339,2)*ROUND(G339,3),2)</f>
      </c>
      <c s="36" t="s">
        <v>57</v>
      </c>
      <c>
        <f>(M339*21)/100</f>
      </c>
      <c t="s">
        <v>27</v>
      </c>
    </row>
    <row r="340" spans="1:5" ht="12.75">
      <c r="A340" s="35" t="s">
        <v>58</v>
      </c>
      <c r="E340" s="39" t="s">
        <v>5</v>
      </c>
    </row>
    <row r="341" spans="1:5" ht="25.5">
      <c r="A341" s="35" t="s">
        <v>59</v>
      </c>
      <c r="E341" s="40" t="s">
        <v>60</v>
      </c>
    </row>
    <row r="342" spans="1:5" ht="140.25">
      <c r="A342" t="s">
        <v>61</v>
      </c>
      <c r="E342" s="39" t="s">
        <v>367</v>
      </c>
    </row>
    <row r="343" spans="1:16" ht="25.5">
      <c r="A343" t="s">
        <v>52</v>
      </c>
      <c s="34" t="s">
        <v>368</v>
      </c>
      <c s="34" t="s">
        <v>369</v>
      </c>
      <c s="35" t="s">
        <v>5</v>
      </c>
      <c s="6" t="s">
        <v>370</v>
      </c>
      <c s="36" t="s">
        <v>366</v>
      </c>
      <c s="37">
        <v>1.5</v>
      </c>
      <c s="36">
        <v>0</v>
      </c>
      <c s="36">
        <f>ROUND(G343*H343,6)</f>
      </c>
      <c r="L343" s="38">
        <v>0</v>
      </c>
      <c s="32">
        <f>ROUND(ROUND(L343,2)*ROUND(G343,3),2)</f>
      </c>
      <c s="36" t="s">
        <v>66</v>
      </c>
      <c>
        <f>(M343*21)/100</f>
      </c>
      <c t="s">
        <v>27</v>
      </c>
    </row>
    <row r="344" spans="1:5" ht="12.75">
      <c r="A344" s="35" t="s">
        <v>58</v>
      </c>
      <c r="E344" s="39" t="s">
        <v>5</v>
      </c>
    </row>
    <row r="345" spans="1:5" ht="25.5">
      <c r="A345" s="35" t="s">
        <v>59</v>
      </c>
      <c r="E345" s="40" t="s">
        <v>60</v>
      </c>
    </row>
    <row r="346" spans="1:5" ht="140.25">
      <c r="A346" t="s">
        <v>61</v>
      </c>
      <c r="E346" s="39" t="s">
        <v>367</v>
      </c>
    </row>
    <row r="347" spans="1:16" ht="25.5">
      <c r="A347" t="s">
        <v>52</v>
      </c>
      <c s="34" t="s">
        <v>371</v>
      </c>
      <c s="34" t="s">
        <v>372</v>
      </c>
      <c s="35" t="s">
        <v>5</v>
      </c>
      <c s="6" t="s">
        <v>373</v>
      </c>
      <c s="36" t="s">
        <v>366</v>
      </c>
      <c s="37">
        <v>2.5</v>
      </c>
      <c s="36">
        <v>0</v>
      </c>
      <c s="36">
        <f>ROUND(G347*H347,6)</f>
      </c>
      <c r="L347" s="38">
        <v>0</v>
      </c>
      <c s="32">
        <f>ROUND(ROUND(L347,2)*ROUND(G347,3),2)</f>
      </c>
      <c s="36" t="s">
        <v>57</v>
      </c>
      <c>
        <f>(M347*21)/100</f>
      </c>
      <c t="s">
        <v>27</v>
      </c>
    </row>
    <row r="348" spans="1:5" ht="12.75">
      <c r="A348" s="35" t="s">
        <v>58</v>
      </c>
      <c r="E348" s="39" t="s">
        <v>5</v>
      </c>
    </row>
    <row r="349" spans="1:5" ht="25.5">
      <c r="A349" s="35" t="s">
        <v>59</v>
      </c>
      <c r="E349" s="40" t="s">
        <v>60</v>
      </c>
    </row>
    <row r="350" spans="1:5" ht="140.25">
      <c r="A350" t="s">
        <v>61</v>
      </c>
      <c r="E350" s="39" t="s">
        <v>367</v>
      </c>
    </row>
    <row r="351" spans="1:16" ht="25.5">
      <c r="A351" t="s">
        <v>52</v>
      </c>
      <c s="34" t="s">
        <v>374</v>
      </c>
      <c s="34" t="s">
        <v>375</v>
      </c>
      <c s="35" t="s">
        <v>5</v>
      </c>
      <c s="6" t="s">
        <v>376</v>
      </c>
      <c s="36" t="s">
        <v>366</v>
      </c>
      <c s="37">
        <v>0.05</v>
      </c>
      <c s="36">
        <v>0</v>
      </c>
      <c s="36">
        <f>ROUND(G351*H351,6)</f>
      </c>
      <c r="L351" s="38">
        <v>0</v>
      </c>
      <c s="32">
        <f>ROUND(ROUND(L351,2)*ROUND(G351,3),2)</f>
      </c>
      <c s="36" t="s">
        <v>66</v>
      </c>
      <c>
        <f>(M351*21)/100</f>
      </c>
      <c t="s">
        <v>27</v>
      </c>
    </row>
    <row r="352" spans="1:5" ht="12.75">
      <c r="A352" s="35" t="s">
        <v>58</v>
      </c>
      <c r="E352" s="39" t="s">
        <v>5</v>
      </c>
    </row>
    <row r="353" spans="1:5" ht="25.5">
      <c r="A353" s="35" t="s">
        <v>59</v>
      </c>
      <c r="E353" s="40" t="s">
        <v>60</v>
      </c>
    </row>
    <row r="354" spans="1:5" ht="140.25">
      <c r="A354" t="s">
        <v>61</v>
      </c>
      <c r="E354" s="39" t="s">
        <v>377</v>
      </c>
    </row>
    <row r="355" spans="1:16" ht="12.75">
      <c r="A355" t="s">
        <v>52</v>
      </c>
      <c s="34" t="s">
        <v>378</v>
      </c>
      <c s="34" t="s">
        <v>379</v>
      </c>
      <c s="35" t="s">
        <v>5</v>
      </c>
      <c s="6" t="s">
        <v>380</v>
      </c>
      <c s="36" t="s">
        <v>366</v>
      </c>
      <c s="37">
        <v>0.5</v>
      </c>
      <c s="36">
        <v>0</v>
      </c>
      <c s="36">
        <f>ROUND(G355*H355,6)</f>
      </c>
      <c r="L355" s="38">
        <v>0</v>
      </c>
      <c s="32">
        <f>ROUND(ROUND(L355,2)*ROUND(G355,3),2)</f>
      </c>
      <c s="36" t="s">
        <v>66</v>
      </c>
      <c>
        <f>(M355*21)/100</f>
      </c>
      <c t="s">
        <v>27</v>
      </c>
    </row>
    <row r="356" spans="1:5" ht="12.75">
      <c r="A356" s="35" t="s">
        <v>58</v>
      </c>
      <c r="E356" s="39" t="s">
        <v>381</v>
      </c>
    </row>
    <row r="357" spans="1:5" ht="25.5">
      <c r="A357" s="35" t="s">
        <v>59</v>
      </c>
      <c r="E357" s="40" t="s">
        <v>60</v>
      </c>
    </row>
    <row r="358" spans="1:5" ht="140.25">
      <c r="A358" t="s">
        <v>61</v>
      </c>
      <c r="E358" s="39" t="s">
        <v>377</v>
      </c>
    </row>
    <row r="359" spans="1:16" ht="12.75">
      <c r="A359" t="s">
        <v>52</v>
      </c>
      <c s="34" t="s">
        <v>382</v>
      </c>
      <c s="34" t="s">
        <v>383</v>
      </c>
      <c s="35" t="s">
        <v>5</v>
      </c>
      <c s="6" t="s">
        <v>384</v>
      </c>
      <c s="36" t="s">
        <v>366</v>
      </c>
      <c s="37">
        <v>0.05</v>
      </c>
      <c s="36">
        <v>0</v>
      </c>
      <c s="36">
        <f>ROUND(G359*H359,6)</f>
      </c>
      <c r="L359" s="38">
        <v>0</v>
      </c>
      <c s="32">
        <f>ROUND(ROUND(L359,2)*ROUND(G359,3),2)</f>
      </c>
      <c s="36" t="s">
        <v>57</v>
      </c>
      <c>
        <f>(M359*21)/100</f>
      </c>
      <c t="s">
        <v>27</v>
      </c>
    </row>
    <row r="360" spans="1:5" ht="12.75">
      <c r="A360" s="35" t="s">
        <v>58</v>
      </c>
      <c r="E360" s="39" t="s">
        <v>5</v>
      </c>
    </row>
    <row r="361" spans="1:5" ht="25.5">
      <c r="A361" s="35" t="s">
        <v>59</v>
      </c>
      <c r="E361" s="40" t="s">
        <v>60</v>
      </c>
    </row>
    <row r="362" spans="1:5" ht="140.25">
      <c r="A362" t="s">
        <v>61</v>
      </c>
      <c r="E362" s="39" t="s">
        <v>377</v>
      </c>
    </row>
    <row r="363" spans="1:16" ht="12.75">
      <c r="A363" t="s">
        <v>52</v>
      </c>
      <c s="34" t="s">
        <v>385</v>
      </c>
      <c s="34" t="s">
        <v>386</v>
      </c>
      <c s="35" t="s">
        <v>5</v>
      </c>
      <c s="6" t="s">
        <v>387</v>
      </c>
      <c s="36" t="s">
        <v>366</v>
      </c>
      <c s="37">
        <v>0.05</v>
      </c>
      <c s="36">
        <v>0</v>
      </c>
      <c s="36">
        <f>ROUND(G363*H363,6)</f>
      </c>
      <c r="L363" s="38">
        <v>0</v>
      </c>
      <c s="32">
        <f>ROUND(ROUND(L363,2)*ROUND(G363,3),2)</f>
      </c>
      <c s="36" t="s">
        <v>57</v>
      </c>
      <c>
        <f>(M363*21)/100</f>
      </c>
      <c t="s">
        <v>27</v>
      </c>
    </row>
    <row r="364" spans="1:5" ht="12.75">
      <c r="A364" s="35" t="s">
        <v>58</v>
      </c>
      <c r="E364" s="39" t="s">
        <v>5</v>
      </c>
    </row>
    <row r="365" spans="1:5" ht="25.5">
      <c r="A365" s="35" t="s">
        <v>59</v>
      </c>
      <c r="E365" s="40" t="s">
        <v>60</v>
      </c>
    </row>
    <row r="366" spans="1:5" ht="140.25">
      <c r="A366" t="s">
        <v>61</v>
      </c>
      <c r="E366" s="39" t="s">
        <v>377</v>
      </c>
    </row>
    <row r="367" spans="1:16" ht="12.75">
      <c r="A367" t="s">
        <v>52</v>
      </c>
      <c s="34" t="s">
        <v>388</v>
      </c>
      <c s="34" t="s">
        <v>389</v>
      </c>
      <c s="35" t="s">
        <v>5</v>
      </c>
      <c s="6" t="s">
        <v>390</v>
      </c>
      <c s="36" t="s">
        <v>366</v>
      </c>
      <c s="37">
        <v>0.05</v>
      </c>
      <c s="36">
        <v>0</v>
      </c>
      <c s="36">
        <f>ROUND(G367*H367,6)</f>
      </c>
      <c r="L367" s="38">
        <v>0</v>
      </c>
      <c s="32">
        <f>ROUND(ROUND(L367,2)*ROUND(G367,3),2)</f>
      </c>
      <c s="36" t="s">
        <v>66</v>
      </c>
      <c>
        <f>(M367*21)/100</f>
      </c>
      <c t="s">
        <v>27</v>
      </c>
    </row>
    <row r="368" spans="1:5" ht="12.75">
      <c r="A368" s="35" t="s">
        <v>58</v>
      </c>
      <c r="E368" s="39" t="s">
        <v>391</v>
      </c>
    </row>
    <row r="369" spans="1:5" ht="25.5">
      <c r="A369" s="35" t="s">
        <v>59</v>
      </c>
      <c r="E369" s="40" t="s">
        <v>60</v>
      </c>
    </row>
    <row r="370" spans="1:5" ht="140.25">
      <c r="A370" t="s">
        <v>61</v>
      </c>
      <c r="E370" s="39" t="s">
        <v>377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v>
      </c>
      <c s="41">
        <f>Rekapitulace!C12</f>
      </c>
      <c s="20" t="s">
        <v>0</v>
      </c>
      <c t="s">
        <v>23</v>
      </c>
      <c t="s">
        <v>27</v>
      </c>
    </row>
    <row r="4" spans="1:16" ht="32" customHeight="1">
      <c r="A4" s="24" t="s">
        <v>20</v>
      </c>
      <c s="25" t="s">
        <v>28</v>
      </c>
      <c s="27" t="s">
        <v>392</v>
      </c>
      <c r="E4" s="26" t="s">
        <v>393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COUNTIFS(L8:L638,"=0",A8:A638,"P")+COUNTIFS(L8:L638,"",A8:A638,"P")+SUM(Q8:Q638)</f>
      </c>
    </row>
    <row r="8" spans="1:13" ht="12.75">
      <c r="A8" t="s">
        <v>44</v>
      </c>
      <c r="C8" s="28" t="s">
        <v>396</v>
      </c>
      <c r="E8" s="30" t="s">
        <v>395</v>
      </c>
      <c r="J8" s="29">
        <f>0+J9</f>
      </c>
      <c s="29">
        <f>0+K9</f>
      </c>
      <c s="29">
        <f>0+L9</f>
      </c>
      <c s="29">
        <f>0+M9</f>
      </c>
    </row>
    <row r="9" spans="1:13" ht="12.75">
      <c r="A9" t="s">
        <v>46</v>
      </c>
      <c r="C9" s="31" t="s">
        <v>397</v>
      </c>
      <c r="E9" s="33" t="s">
        <v>398</v>
      </c>
      <c r="J9" s="32">
        <f>0+J10</f>
      </c>
      <c s="32">
        <f>0+K10</f>
      </c>
      <c s="32">
        <f>0+L10</f>
      </c>
      <c s="32">
        <f>0+M10</f>
      </c>
    </row>
    <row r="10" spans="1:13" ht="12.75">
      <c r="A10" t="s">
        <v>399</v>
      </c>
      <c r="C10" s="31" t="s">
        <v>400</v>
      </c>
      <c r="E10" s="33" t="s">
        <v>401</v>
      </c>
      <c r="J10" s="32">
        <f>0+J11</f>
      </c>
      <c s="32">
        <f>0+K11</f>
      </c>
      <c s="32">
        <f>0+L11</f>
      </c>
      <c s="32">
        <f>0+M11</f>
      </c>
    </row>
    <row r="11" spans="1:13" ht="12.75">
      <c r="A11" t="s">
        <v>402</v>
      </c>
      <c r="C11" s="31" t="s">
        <v>403</v>
      </c>
      <c r="E11" s="33" t="s">
        <v>404</v>
      </c>
      <c r="J11" s="32">
        <f>0+J12+J17+J26+J55+J68+J89+J110</f>
      </c>
      <c s="32">
        <f>0+K12+K17+K26+K55+K68+K89+K110</f>
      </c>
      <c s="32">
        <f>0+L12+L17+L26+L55+L68+L89+L110</f>
      </c>
      <c s="32">
        <f>0+M12+M17+M26+M55+M68+M89+M110</f>
      </c>
    </row>
    <row r="12" spans="1:13" ht="12.75">
      <c r="A12" t="s">
        <v>49</v>
      </c>
      <c r="C12" s="31" t="s">
        <v>101</v>
      </c>
      <c r="E12" s="33" t="s">
        <v>405</v>
      </c>
      <c r="J12" s="32">
        <f>0</f>
      </c>
      <c s="32">
        <f>0</f>
      </c>
      <c s="32">
        <f>0+L13</f>
      </c>
      <c s="32">
        <f>0+M13</f>
      </c>
    </row>
    <row r="13" spans="1:16" ht="12.75">
      <c r="A13" t="s">
        <v>52</v>
      </c>
      <c s="34" t="s">
        <v>53</v>
      </c>
      <c s="34" t="s">
        <v>406</v>
      </c>
      <c s="35" t="s">
        <v>5</v>
      </c>
      <c s="6" t="s">
        <v>407</v>
      </c>
      <c s="36" t="s">
        <v>65</v>
      </c>
      <c s="37">
        <v>1.05</v>
      </c>
      <c s="36">
        <v>0</v>
      </c>
      <c s="36">
        <f>ROUND(G13*H13,6)</f>
      </c>
      <c r="L13" s="38">
        <v>0</v>
      </c>
      <c s="32">
        <f>ROUND(ROUND(L13,2)*ROUND(G13,3),2)</f>
      </c>
      <c s="36" t="s">
        <v>408</v>
      </c>
      <c>
        <f>(M13*21)/100</f>
      </c>
      <c t="s">
        <v>27</v>
      </c>
    </row>
    <row r="14" spans="1:5" ht="12.75">
      <c r="A14" s="35" t="s">
        <v>58</v>
      </c>
      <c r="E14" s="39" t="s">
        <v>5</v>
      </c>
    </row>
    <row r="15" spans="1:5" ht="38.25">
      <c r="A15" s="35" t="s">
        <v>59</v>
      </c>
      <c r="E15" s="40" t="s">
        <v>409</v>
      </c>
    </row>
    <row r="16" spans="1:5" ht="12.75">
      <c r="A16" t="s">
        <v>61</v>
      </c>
      <c r="E16" s="39" t="s">
        <v>5</v>
      </c>
    </row>
    <row r="17" spans="1:13" ht="12.75">
      <c r="A17" t="s">
        <v>49</v>
      </c>
      <c r="C17" s="31" t="s">
        <v>140</v>
      </c>
      <c r="E17" s="33" t="s">
        <v>410</v>
      </c>
      <c r="J17" s="32">
        <f>0</f>
      </c>
      <c s="32">
        <f>0</f>
      </c>
      <c s="32">
        <f>0+L18+L22</f>
      </c>
      <c s="32">
        <f>0+M18+M22</f>
      </c>
    </row>
    <row r="18" spans="1:16" ht="12.75">
      <c r="A18" t="s">
        <v>52</v>
      </c>
      <c s="34" t="s">
        <v>27</v>
      </c>
      <c s="34" t="s">
        <v>411</v>
      </c>
      <c s="35" t="s">
        <v>5</v>
      </c>
      <c s="6" t="s">
        <v>412</v>
      </c>
      <c s="36" t="s">
        <v>65</v>
      </c>
      <c s="37">
        <v>0.09</v>
      </c>
      <c s="36">
        <v>0</v>
      </c>
      <c s="36">
        <f>ROUND(G18*H18,6)</f>
      </c>
      <c r="L18" s="38">
        <v>0</v>
      </c>
      <c s="32">
        <f>ROUND(ROUND(L18,2)*ROUND(G18,3),2)</f>
      </c>
      <c s="36" t="s">
        <v>408</v>
      </c>
      <c>
        <f>(M18*21)/100</f>
      </c>
      <c t="s">
        <v>27</v>
      </c>
    </row>
    <row r="19" spans="1:5" ht="12.75">
      <c r="A19" s="35" t="s">
        <v>58</v>
      </c>
      <c r="E19" s="39" t="s">
        <v>5</v>
      </c>
    </row>
    <row r="20" spans="1:5" ht="38.25">
      <c r="A20" s="35" t="s">
        <v>59</v>
      </c>
      <c r="E20" s="40" t="s">
        <v>413</v>
      </c>
    </row>
    <row r="21" spans="1:5" ht="12.75">
      <c r="A21" t="s">
        <v>61</v>
      </c>
      <c r="E21" s="39" t="s">
        <v>5</v>
      </c>
    </row>
    <row r="22" spans="1:16" ht="12.75">
      <c r="A22" t="s">
        <v>52</v>
      </c>
      <c s="34" t="s">
        <v>26</v>
      </c>
      <c s="34" t="s">
        <v>414</v>
      </c>
      <c s="35" t="s">
        <v>5</v>
      </c>
      <c s="6" t="s">
        <v>415</v>
      </c>
      <c s="36" t="s">
        <v>65</v>
      </c>
      <c s="37">
        <v>0.96</v>
      </c>
      <c s="36">
        <v>0</v>
      </c>
      <c s="36">
        <f>ROUND(G22*H22,6)</f>
      </c>
      <c r="L22" s="38">
        <v>0</v>
      </c>
      <c s="32">
        <f>ROUND(ROUND(L22,2)*ROUND(G22,3),2)</f>
      </c>
      <c s="36" t="s">
        <v>408</v>
      </c>
      <c>
        <f>(M22*21)/100</f>
      </c>
      <c t="s">
        <v>27</v>
      </c>
    </row>
    <row r="23" spans="1:5" ht="12.75">
      <c r="A23" s="35" t="s">
        <v>58</v>
      </c>
      <c r="E23" s="39" t="s">
        <v>5</v>
      </c>
    </row>
    <row r="24" spans="1:5" ht="38.25">
      <c r="A24" s="35" t="s">
        <v>59</v>
      </c>
      <c r="E24" s="40" t="s">
        <v>416</v>
      </c>
    </row>
    <row r="25" spans="1:5" ht="12.75">
      <c r="A25" t="s">
        <v>61</v>
      </c>
      <c r="E25" s="39" t="s">
        <v>5</v>
      </c>
    </row>
    <row r="26" spans="1:13" ht="12.75">
      <c r="A26" t="s">
        <v>49</v>
      </c>
      <c r="C26" s="31" t="s">
        <v>273</v>
      </c>
      <c r="E26" s="33" t="s">
        <v>417</v>
      </c>
      <c r="J26" s="32">
        <f>0</f>
      </c>
      <c s="32">
        <f>0</f>
      </c>
      <c s="32">
        <f>0+L27+L31+L35+L39+L43+L47+L51</f>
      </c>
      <c s="32">
        <f>0+M27+M31+M35+M39+M43+M47+M51</f>
      </c>
    </row>
    <row r="27" spans="1:16" ht="12.75">
      <c r="A27" t="s">
        <v>52</v>
      </c>
      <c s="34" t="s">
        <v>73</v>
      </c>
      <c s="34" t="s">
        <v>418</v>
      </c>
      <c s="35" t="s">
        <v>5</v>
      </c>
      <c s="6" t="s">
        <v>419</v>
      </c>
      <c s="36" t="s">
        <v>65</v>
      </c>
      <c s="37">
        <v>305</v>
      </c>
      <c s="36">
        <v>0</v>
      </c>
      <c s="36">
        <f>ROUND(G27*H27,6)</f>
      </c>
      <c r="L27" s="38">
        <v>0</v>
      </c>
      <c s="32">
        <f>ROUND(ROUND(L27,2)*ROUND(G27,3),2)</f>
      </c>
      <c s="36" t="s">
        <v>408</v>
      </c>
      <c>
        <f>(M27*21)/100</f>
      </c>
      <c t="s">
        <v>27</v>
      </c>
    </row>
    <row r="28" spans="1:5" ht="12.75">
      <c r="A28" s="35" t="s">
        <v>58</v>
      </c>
      <c r="E28" s="39" t="s">
        <v>5</v>
      </c>
    </row>
    <row r="29" spans="1:5" ht="38.25">
      <c r="A29" s="35" t="s">
        <v>59</v>
      </c>
      <c r="E29" s="40" t="s">
        <v>420</v>
      </c>
    </row>
    <row r="30" spans="1:5" ht="12.75">
      <c r="A30" t="s">
        <v>61</v>
      </c>
      <c r="E30" s="39" t="s">
        <v>5</v>
      </c>
    </row>
    <row r="31" spans="1:16" ht="12.75">
      <c r="A31" t="s">
        <v>52</v>
      </c>
      <c s="34" t="s">
        <v>78</v>
      </c>
      <c s="34" t="s">
        <v>421</v>
      </c>
      <c s="35" t="s">
        <v>5</v>
      </c>
      <c s="6" t="s">
        <v>422</v>
      </c>
      <c s="36" t="s">
        <v>65</v>
      </c>
      <c s="37">
        <v>12</v>
      </c>
      <c s="36">
        <v>0</v>
      </c>
      <c s="36">
        <f>ROUND(G31*H31,6)</f>
      </c>
      <c r="L31" s="38">
        <v>0</v>
      </c>
      <c s="32">
        <f>ROUND(ROUND(L31,2)*ROUND(G31,3),2)</f>
      </c>
      <c s="36" t="s">
        <v>408</v>
      </c>
      <c>
        <f>(M31*21)/100</f>
      </c>
      <c t="s">
        <v>27</v>
      </c>
    </row>
    <row r="32" spans="1:5" ht="12.75">
      <c r="A32" s="35" t="s">
        <v>58</v>
      </c>
      <c r="E32" s="39" t="s">
        <v>5</v>
      </c>
    </row>
    <row r="33" spans="1:5" ht="63.75">
      <c r="A33" s="35" t="s">
        <v>59</v>
      </c>
      <c r="E33" s="40" t="s">
        <v>423</v>
      </c>
    </row>
    <row r="34" spans="1:5" ht="102">
      <c r="A34" t="s">
        <v>61</v>
      </c>
      <c r="E34" s="39" t="s">
        <v>424</v>
      </c>
    </row>
    <row r="35" spans="1:16" ht="25.5">
      <c r="A35" t="s">
        <v>52</v>
      </c>
      <c s="34" t="s">
        <v>84</v>
      </c>
      <c s="34" t="s">
        <v>425</v>
      </c>
      <c s="35" t="s">
        <v>5</v>
      </c>
      <c s="6" t="s">
        <v>426</v>
      </c>
      <c s="36" t="s">
        <v>81</v>
      </c>
      <c s="37">
        <v>120</v>
      </c>
      <c s="36">
        <v>0</v>
      </c>
      <c s="36">
        <f>ROUND(G35*H35,6)</f>
      </c>
      <c r="L35" s="38">
        <v>0</v>
      </c>
      <c s="32">
        <f>ROUND(ROUND(L35,2)*ROUND(G35,3),2)</f>
      </c>
      <c s="36" t="s">
        <v>408</v>
      </c>
      <c>
        <f>(M35*21)/100</f>
      </c>
      <c t="s">
        <v>27</v>
      </c>
    </row>
    <row r="36" spans="1:5" ht="12.75">
      <c r="A36" s="35" t="s">
        <v>58</v>
      </c>
      <c r="E36" s="39" t="s">
        <v>5</v>
      </c>
    </row>
    <row r="37" spans="1:5" ht="89.25">
      <c r="A37" s="35" t="s">
        <v>59</v>
      </c>
      <c r="E37" s="40" t="s">
        <v>427</v>
      </c>
    </row>
    <row r="38" spans="1:5" ht="357">
      <c r="A38" t="s">
        <v>61</v>
      </c>
      <c r="E38" s="39" t="s">
        <v>428</v>
      </c>
    </row>
    <row r="39" spans="1:16" ht="12.75">
      <c r="A39" t="s">
        <v>52</v>
      </c>
      <c s="34" t="s">
        <v>88</v>
      </c>
      <c s="34" t="s">
        <v>429</v>
      </c>
      <c s="35" t="s">
        <v>5</v>
      </c>
      <c s="6" t="s">
        <v>430</v>
      </c>
      <c s="36" t="s">
        <v>76</v>
      </c>
      <c s="37">
        <v>8</v>
      </c>
      <c s="36">
        <v>0</v>
      </c>
      <c s="36">
        <f>ROUND(G39*H39,6)</f>
      </c>
      <c r="L39" s="38">
        <v>0</v>
      </c>
      <c s="32">
        <f>ROUND(ROUND(L39,2)*ROUND(G39,3),2)</f>
      </c>
      <c s="36" t="s">
        <v>408</v>
      </c>
      <c>
        <f>(M39*21)/100</f>
      </c>
      <c t="s">
        <v>27</v>
      </c>
    </row>
    <row r="40" spans="1:5" ht="12.75">
      <c r="A40" s="35" t="s">
        <v>58</v>
      </c>
      <c r="E40" s="39" t="s">
        <v>5</v>
      </c>
    </row>
    <row r="41" spans="1:5" ht="38.25">
      <c r="A41" s="35" t="s">
        <v>59</v>
      </c>
      <c r="E41" s="40" t="s">
        <v>431</v>
      </c>
    </row>
    <row r="42" spans="1:5" ht="191.25">
      <c r="A42" t="s">
        <v>61</v>
      </c>
      <c r="E42" s="39" t="s">
        <v>432</v>
      </c>
    </row>
    <row r="43" spans="1:16" ht="12.75">
      <c r="A43" t="s">
        <v>52</v>
      </c>
      <c s="34" t="s">
        <v>92</v>
      </c>
      <c s="34" t="s">
        <v>433</v>
      </c>
      <c s="35" t="s">
        <v>5</v>
      </c>
      <c s="6" t="s">
        <v>434</v>
      </c>
      <c s="36" t="s">
        <v>81</v>
      </c>
      <c s="37">
        <v>120</v>
      </c>
      <c s="36">
        <v>0</v>
      </c>
      <c s="36">
        <f>ROUND(G43*H43,6)</f>
      </c>
      <c r="L43" s="38">
        <v>0</v>
      </c>
      <c s="32">
        <f>ROUND(ROUND(L43,2)*ROUND(G43,3),2)</f>
      </c>
      <c s="36" t="s">
        <v>408</v>
      </c>
      <c>
        <f>(M43*21)/100</f>
      </c>
      <c t="s">
        <v>27</v>
      </c>
    </row>
    <row r="44" spans="1:5" ht="12.75">
      <c r="A44" s="35" t="s">
        <v>58</v>
      </c>
      <c r="E44" s="39" t="s">
        <v>5</v>
      </c>
    </row>
    <row r="45" spans="1:5" ht="51">
      <c r="A45" s="35" t="s">
        <v>59</v>
      </c>
      <c r="E45" s="40" t="s">
        <v>435</v>
      </c>
    </row>
    <row r="46" spans="1:5" ht="165.75">
      <c r="A46" t="s">
        <v>61</v>
      </c>
      <c r="E46" s="39" t="s">
        <v>436</v>
      </c>
    </row>
    <row r="47" spans="1:16" ht="12.75">
      <c r="A47" t="s">
        <v>52</v>
      </c>
      <c s="34" t="s">
        <v>96</v>
      </c>
      <c s="34" t="s">
        <v>437</v>
      </c>
      <c s="35" t="s">
        <v>5</v>
      </c>
      <c s="6" t="s">
        <v>438</v>
      </c>
      <c s="36" t="s">
        <v>81</v>
      </c>
      <c s="37">
        <v>120</v>
      </c>
      <c s="36">
        <v>0</v>
      </c>
      <c s="36">
        <f>ROUND(G47*H47,6)</f>
      </c>
      <c r="L47" s="38">
        <v>0</v>
      </c>
      <c s="32">
        <f>ROUND(ROUND(L47,2)*ROUND(G47,3),2)</f>
      </c>
      <c s="36" t="s">
        <v>408</v>
      </c>
      <c>
        <f>(M47*21)/100</f>
      </c>
      <c t="s">
        <v>27</v>
      </c>
    </row>
    <row r="48" spans="1:5" ht="12.75">
      <c r="A48" s="35" t="s">
        <v>58</v>
      </c>
      <c r="E48" s="39" t="s">
        <v>5</v>
      </c>
    </row>
    <row r="49" spans="1:5" ht="38.25">
      <c r="A49" s="35" t="s">
        <v>59</v>
      </c>
      <c r="E49" s="40" t="s">
        <v>439</v>
      </c>
    </row>
    <row r="50" spans="1:5" ht="191.25">
      <c r="A50" t="s">
        <v>61</v>
      </c>
      <c r="E50" s="39" t="s">
        <v>440</v>
      </c>
    </row>
    <row r="51" spans="1:16" ht="25.5">
      <c r="A51" t="s">
        <v>52</v>
      </c>
      <c s="34" t="s">
        <v>101</v>
      </c>
      <c s="34" t="s">
        <v>441</v>
      </c>
      <c s="35" t="s">
        <v>5</v>
      </c>
      <c s="6" t="s">
        <v>442</v>
      </c>
      <c s="36" t="s">
        <v>81</v>
      </c>
      <c s="37">
        <v>120</v>
      </c>
      <c s="36">
        <v>0</v>
      </c>
      <c s="36">
        <f>ROUND(G51*H51,6)</f>
      </c>
      <c r="L51" s="38">
        <v>0</v>
      </c>
      <c s="32">
        <f>ROUND(ROUND(L51,2)*ROUND(G51,3),2)</f>
      </c>
      <c s="36" t="s">
        <v>408</v>
      </c>
      <c>
        <f>(M51*21)/100</f>
      </c>
      <c t="s">
        <v>27</v>
      </c>
    </row>
    <row r="52" spans="1:5" ht="12.75">
      <c r="A52" s="35" t="s">
        <v>58</v>
      </c>
      <c r="E52" s="39" t="s">
        <v>5</v>
      </c>
    </row>
    <row r="53" spans="1:5" ht="51">
      <c r="A53" s="35" t="s">
        <v>59</v>
      </c>
      <c r="E53" s="40" t="s">
        <v>443</v>
      </c>
    </row>
    <row r="54" spans="1:5" ht="12.75">
      <c r="A54" t="s">
        <v>61</v>
      </c>
      <c r="E54" s="39" t="s">
        <v>5</v>
      </c>
    </row>
    <row r="55" spans="1:13" ht="12.75">
      <c r="A55" t="s">
        <v>49</v>
      </c>
      <c r="C55" s="31" t="s">
        <v>444</v>
      </c>
      <c r="E55" s="33" t="s">
        <v>445</v>
      </c>
      <c r="J55" s="32">
        <f>0</f>
      </c>
      <c s="32">
        <f>0</f>
      </c>
      <c s="32">
        <f>0+L56+L60+L64</f>
      </c>
      <c s="32">
        <f>0+M56+M60+M64</f>
      </c>
    </row>
    <row r="56" spans="1:16" ht="12.75">
      <c r="A56" t="s">
        <v>52</v>
      </c>
      <c s="34" t="s">
        <v>106</v>
      </c>
      <c s="34" t="s">
        <v>446</v>
      </c>
      <c s="35" t="s">
        <v>5</v>
      </c>
      <c s="6" t="s">
        <v>447</v>
      </c>
      <c s="36" t="s">
        <v>343</v>
      </c>
      <c s="37">
        <v>1</v>
      </c>
      <c s="36">
        <v>0</v>
      </c>
      <c s="36">
        <f>ROUND(G56*H56,6)</f>
      </c>
      <c r="L56" s="38">
        <v>0</v>
      </c>
      <c s="32">
        <f>ROUND(ROUND(L56,2)*ROUND(G56,3),2)</f>
      </c>
      <c s="36" t="s">
        <v>408</v>
      </c>
      <c>
        <f>(M56*21)/100</f>
      </c>
      <c t="s">
        <v>27</v>
      </c>
    </row>
    <row r="57" spans="1:5" ht="12.75">
      <c r="A57" s="35" t="s">
        <v>58</v>
      </c>
      <c r="E57" s="39" t="s">
        <v>5</v>
      </c>
    </row>
    <row r="58" spans="1:5" ht="38.25">
      <c r="A58" s="35" t="s">
        <v>59</v>
      </c>
      <c r="E58" s="40" t="s">
        <v>448</v>
      </c>
    </row>
    <row r="59" spans="1:5" ht="12.75">
      <c r="A59" t="s">
        <v>61</v>
      </c>
      <c r="E59" s="39" t="s">
        <v>5</v>
      </c>
    </row>
    <row r="60" spans="1:16" ht="12.75">
      <c r="A60" t="s">
        <v>52</v>
      </c>
      <c s="34" t="s">
        <v>111</v>
      </c>
      <c s="34" t="s">
        <v>449</v>
      </c>
      <c s="35" t="s">
        <v>5</v>
      </c>
      <c s="6" t="s">
        <v>450</v>
      </c>
      <c s="36" t="s">
        <v>330</v>
      </c>
      <c s="37">
        <v>5</v>
      </c>
      <c s="36">
        <v>0</v>
      </c>
      <c s="36">
        <f>ROUND(G60*H60,6)</f>
      </c>
      <c r="L60" s="38">
        <v>0</v>
      </c>
      <c s="32">
        <f>ROUND(ROUND(L60,2)*ROUND(G60,3),2)</f>
      </c>
      <c s="36" t="s">
        <v>408</v>
      </c>
      <c>
        <f>(M60*21)/100</f>
      </c>
      <c t="s">
        <v>27</v>
      </c>
    </row>
    <row r="61" spans="1:5" ht="12.75">
      <c r="A61" s="35" t="s">
        <v>58</v>
      </c>
      <c r="E61" s="39" t="s">
        <v>5</v>
      </c>
    </row>
    <row r="62" spans="1:5" ht="51">
      <c r="A62" s="35" t="s">
        <v>59</v>
      </c>
      <c r="E62" s="40" t="s">
        <v>451</v>
      </c>
    </row>
    <row r="63" spans="1:5" ht="12.75">
      <c r="A63" t="s">
        <v>61</v>
      </c>
      <c r="E63" s="39" t="s">
        <v>452</v>
      </c>
    </row>
    <row r="64" spans="1:16" ht="12.75">
      <c r="A64" t="s">
        <v>52</v>
      </c>
      <c s="34" t="s">
        <v>114</v>
      </c>
      <c s="34" t="s">
        <v>453</v>
      </c>
      <c s="35" t="s">
        <v>5</v>
      </c>
      <c s="6" t="s">
        <v>454</v>
      </c>
      <c s="36" t="s">
        <v>455</v>
      </c>
      <c s="37">
        <v>0.12</v>
      </c>
      <c s="36">
        <v>0</v>
      </c>
      <c s="36">
        <f>ROUND(G64*H64,6)</f>
      </c>
      <c r="L64" s="38">
        <v>0</v>
      </c>
      <c s="32">
        <f>ROUND(ROUND(L64,2)*ROUND(G64,3),2)</f>
      </c>
      <c s="36" t="s">
        <v>456</v>
      </c>
      <c>
        <f>(M64*21)/100</f>
      </c>
      <c t="s">
        <v>27</v>
      </c>
    </row>
    <row r="65" spans="1:5" ht="12.75">
      <c r="A65" s="35" t="s">
        <v>58</v>
      </c>
      <c r="E65" s="39" t="s">
        <v>5</v>
      </c>
    </row>
    <row r="66" spans="1:5" ht="51">
      <c r="A66" s="35" t="s">
        <v>59</v>
      </c>
      <c r="E66" s="40" t="s">
        <v>457</v>
      </c>
    </row>
    <row r="67" spans="1:5" ht="12.75">
      <c r="A67" t="s">
        <v>61</v>
      </c>
      <c r="E67" s="39" t="s">
        <v>5</v>
      </c>
    </row>
    <row r="68" spans="1:13" ht="12.75">
      <c r="A68" t="s">
        <v>49</v>
      </c>
      <c r="C68" s="31" t="s">
        <v>458</v>
      </c>
      <c r="E68" s="33" t="s">
        <v>459</v>
      </c>
      <c r="J68" s="32">
        <f>0</f>
      </c>
      <c s="32">
        <f>0</f>
      </c>
      <c s="32">
        <f>0+L69+L73+L77+L81+L85</f>
      </c>
      <c s="32">
        <f>0+M69+M73+M77+M81+M85</f>
      </c>
    </row>
    <row r="69" spans="1:16" ht="12.75">
      <c r="A69" t="s">
        <v>52</v>
      </c>
      <c s="34" t="s">
        <v>118</v>
      </c>
      <c s="34" t="s">
        <v>460</v>
      </c>
      <c s="35" t="s">
        <v>5</v>
      </c>
      <c s="6" t="s">
        <v>461</v>
      </c>
      <c s="36" t="s">
        <v>76</v>
      </c>
      <c s="37">
        <v>2</v>
      </c>
      <c s="36">
        <v>0</v>
      </c>
      <c s="36">
        <f>ROUND(G69*H69,6)</f>
      </c>
      <c r="L69" s="38">
        <v>0</v>
      </c>
      <c s="32">
        <f>ROUND(ROUND(L69,2)*ROUND(G69,3),2)</f>
      </c>
      <c s="36" t="s">
        <v>408</v>
      </c>
      <c>
        <f>(M69*21)/100</f>
      </c>
      <c t="s">
        <v>27</v>
      </c>
    </row>
    <row r="70" spans="1:5" ht="12.75">
      <c r="A70" s="35" t="s">
        <v>58</v>
      </c>
      <c r="E70" s="39" t="s">
        <v>5</v>
      </c>
    </row>
    <row r="71" spans="1:5" ht="38.25">
      <c r="A71" s="35" t="s">
        <v>59</v>
      </c>
      <c r="E71" s="40" t="s">
        <v>462</v>
      </c>
    </row>
    <row r="72" spans="1:5" ht="12.75">
      <c r="A72" t="s">
        <v>61</v>
      </c>
      <c r="E72" s="39" t="s">
        <v>5</v>
      </c>
    </row>
    <row r="73" spans="1:16" ht="12.75">
      <c r="A73" t="s">
        <v>52</v>
      </c>
      <c s="34" t="s">
        <v>121</v>
      </c>
      <c s="34" t="s">
        <v>463</v>
      </c>
      <c s="35" t="s">
        <v>5</v>
      </c>
      <c s="6" t="s">
        <v>464</v>
      </c>
      <c s="36" t="s">
        <v>76</v>
      </c>
      <c s="37">
        <v>2</v>
      </c>
      <c s="36">
        <v>0</v>
      </c>
      <c s="36">
        <f>ROUND(G73*H73,6)</f>
      </c>
      <c r="L73" s="38">
        <v>0</v>
      </c>
      <c s="32">
        <f>ROUND(ROUND(L73,2)*ROUND(G73,3),2)</f>
      </c>
      <c s="36" t="s">
        <v>408</v>
      </c>
      <c>
        <f>(M73*21)/100</f>
      </c>
      <c t="s">
        <v>27</v>
      </c>
    </row>
    <row r="74" spans="1:5" ht="12.75">
      <c r="A74" s="35" t="s">
        <v>58</v>
      </c>
      <c r="E74" s="39" t="s">
        <v>5</v>
      </c>
    </row>
    <row r="75" spans="1:5" ht="38.25">
      <c r="A75" s="35" t="s">
        <v>59</v>
      </c>
      <c r="E75" s="40" t="s">
        <v>465</v>
      </c>
    </row>
    <row r="76" spans="1:5" ht="12.75">
      <c r="A76" t="s">
        <v>61</v>
      </c>
      <c r="E76" s="39" t="s">
        <v>5</v>
      </c>
    </row>
    <row r="77" spans="1:16" ht="12.75">
      <c r="A77" t="s">
        <v>52</v>
      </c>
      <c s="34" t="s">
        <v>125</v>
      </c>
      <c s="34" t="s">
        <v>466</v>
      </c>
      <c s="35" t="s">
        <v>5</v>
      </c>
      <c s="6" t="s">
        <v>467</v>
      </c>
      <c s="36" t="s">
        <v>76</v>
      </c>
      <c s="37">
        <v>6</v>
      </c>
      <c s="36">
        <v>0</v>
      </c>
      <c s="36">
        <f>ROUND(G77*H77,6)</f>
      </c>
      <c r="L77" s="38">
        <v>0</v>
      </c>
      <c s="32">
        <f>ROUND(ROUND(L77,2)*ROUND(G77,3),2)</f>
      </c>
      <c s="36" t="s">
        <v>408</v>
      </c>
      <c>
        <f>(M77*21)/100</f>
      </c>
      <c t="s">
        <v>27</v>
      </c>
    </row>
    <row r="78" spans="1:5" ht="12.75">
      <c r="A78" s="35" t="s">
        <v>58</v>
      </c>
      <c r="E78" s="39" t="s">
        <v>5</v>
      </c>
    </row>
    <row r="79" spans="1:5" ht="38.25">
      <c r="A79" s="35" t="s">
        <v>59</v>
      </c>
      <c r="E79" s="40" t="s">
        <v>468</v>
      </c>
    </row>
    <row r="80" spans="1:5" ht="12.75">
      <c r="A80" t="s">
        <v>61</v>
      </c>
      <c r="E80" s="39" t="s">
        <v>5</v>
      </c>
    </row>
    <row r="81" spans="1:16" ht="12.75">
      <c r="A81" t="s">
        <v>52</v>
      </c>
      <c s="34" t="s">
        <v>128</v>
      </c>
      <c s="34" t="s">
        <v>469</v>
      </c>
      <c s="35" t="s">
        <v>5</v>
      </c>
      <c s="6" t="s">
        <v>470</v>
      </c>
      <c s="36" t="s">
        <v>76</v>
      </c>
      <c s="37">
        <v>4</v>
      </c>
      <c s="36">
        <v>0</v>
      </c>
      <c s="36">
        <f>ROUND(G81*H81,6)</f>
      </c>
      <c r="L81" s="38">
        <v>0</v>
      </c>
      <c s="32">
        <f>ROUND(ROUND(L81,2)*ROUND(G81,3),2)</f>
      </c>
      <c s="36" t="s">
        <v>408</v>
      </c>
      <c>
        <f>(M81*21)/100</f>
      </c>
      <c t="s">
        <v>27</v>
      </c>
    </row>
    <row r="82" spans="1:5" ht="12.75">
      <c r="A82" s="35" t="s">
        <v>58</v>
      </c>
      <c r="E82" s="39" t="s">
        <v>5</v>
      </c>
    </row>
    <row r="83" spans="1:5" ht="38.25">
      <c r="A83" s="35" t="s">
        <v>59</v>
      </c>
      <c r="E83" s="40" t="s">
        <v>471</v>
      </c>
    </row>
    <row r="84" spans="1:5" ht="12.75">
      <c r="A84" t="s">
        <v>61</v>
      </c>
      <c r="E84" s="39" t="s">
        <v>5</v>
      </c>
    </row>
    <row r="85" spans="1:16" ht="12.75">
      <c r="A85" t="s">
        <v>52</v>
      </c>
      <c s="34" t="s">
        <v>132</v>
      </c>
      <c s="34" t="s">
        <v>472</v>
      </c>
      <c s="35" t="s">
        <v>5</v>
      </c>
      <c s="6" t="s">
        <v>473</v>
      </c>
      <c s="36" t="s">
        <v>76</v>
      </c>
      <c s="37">
        <v>6</v>
      </c>
      <c s="36">
        <v>0</v>
      </c>
      <c s="36">
        <f>ROUND(G85*H85,6)</f>
      </c>
      <c r="L85" s="38">
        <v>0</v>
      </c>
      <c s="32">
        <f>ROUND(ROUND(L85,2)*ROUND(G85,3),2)</f>
      </c>
      <c s="36" t="s">
        <v>408</v>
      </c>
      <c>
        <f>(M85*21)/100</f>
      </c>
      <c t="s">
        <v>27</v>
      </c>
    </row>
    <row r="86" spans="1:5" ht="12.75">
      <c r="A86" s="35" t="s">
        <v>58</v>
      </c>
      <c r="E86" s="39" t="s">
        <v>5</v>
      </c>
    </row>
    <row r="87" spans="1:5" ht="51">
      <c r="A87" s="35" t="s">
        <v>59</v>
      </c>
      <c r="E87" s="40" t="s">
        <v>474</v>
      </c>
    </row>
    <row r="88" spans="1:5" ht="12.75">
      <c r="A88" t="s">
        <v>61</v>
      </c>
      <c r="E88" s="39" t="s">
        <v>5</v>
      </c>
    </row>
    <row r="89" spans="1:13" ht="12.75">
      <c r="A89" t="s">
        <v>49</v>
      </c>
      <c r="C89" s="31" t="s">
        <v>475</v>
      </c>
      <c r="E89" s="33" t="s">
        <v>476</v>
      </c>
      <c r="J89" s="32">
        <f>0</f>
      </c>
      <c s="32">
        <f>0</f>
      </c>
      <c s="32">
        <f>0+L90+L94+L98+L102+L106</f>
      </c>
      <c s="32">
        <f>0+M90+M94+M98+M102+M106</f>
      </c>
    </row>
    <row r="90" spans="1:16" ht="12.75">
      <c r="A90" t="s">
        <v>52</v>
      </c>
      <c s="34" t="s">
        <v>136</v>
      </c>
      <c s="34" t="s">
        <v>477</v>
      </c>
      <c s="35" t="s">
        <v>5</v>
      </c>
      <c s="6" t="s">
        <v>478</v>
      </c>
      <c s="36" t="s">
        <v>65</v>
      </c>
      <c s="37">
        <v>143</v>
      </c>
      <c s="36">
        <v>0</v>
      </c>
      <c s="36">
        <f>ROUND(G90*H90,6)</f>
      </c>
      <c r="L90" s="38">
        <v>0</v>
      </c>
      <c s="32">
        <f>ROUND(ROUND(L90,2)*ROUND(G90,3),2)</f>
      </c>
      <c s="36" t="s">
        <v>408</v>
      </c>
      <c>
        <f>(M90*21)/100</f>
      </c>
      <c t="s">
        <v>27</v>
      </c>
    </row>
    <row r="91" spans="1:5" ht="12.75">
      <c r="A91" s="35" t="s">
        <v>58</v>
      </c>
      <c r="E91" s="39" t="s">
        <v>5</v>
      </c>
    </row>
    <row r="92" spans="1:5" ht="38.25">
      <c r="A92" s="35" t="s">
        <v>59</v>
      </c>
      <c r="E92" s="40" t="s">
        <v>479</v>
      </c>
    </row>
    <row r="93" spans="1:5" ht="140.25">
      <c r="A93" t="s">
        <v>61</v>
      </c>
      <c r="E93" s="39" t="s">
        <v>480</v>
      </c>
    </row>
    <row r="94" spans="1:16" ht="25.5">
      <c r="A94" t="s">
        <v>52</v>
      </c>
      <c s="34" t="s">
        <v>140</v>
      </c>
      <c s="34" t="s">
        <v>481</v>
      </c>
      <c s="35" t="s">
        <v>5</v>
      </c>
      <c s="6" t="s">
        <v>482</v>
      </c>
      <c s="36" t="s">
        <v>81</v>
      </c>
      <c s="37">
        <v>82</v>
      </c>
      <c s="36">
        <v>0</v>
      </c>
      <c s="36">
        <f>ROUND(G94*H94,6)</f>
      </c>
      <c r="L94" s="38">
        <v>0</v>
      </c>
      <c s="32">
        <f>ROUND(ROUND(L94,2)*ROUND(G94,3),2)</f>
      </c>
      <c s="36" t="s">
        <v>408</v>
      </c>
      <c>
        <f>(M94*21)/100</f>
      </c>
      <c t="s">
        <v>27</v>
      </c>
    </row>
    <row r="95" spans="1:5" ht="12.75">
      <c r="A95" s="35" t="s">
        <v>58</v>
      </c>
      <c r="E95" s="39" t="s">
        <v>5</v>
      </c>
    </row>
    <row r="96" spans="1:5" ht="38.25">
      <c r="A96" s="35" t="s">
        <v>59</v>
      </c>
      <c r="E96" s="40" t="s">
        <v>483</v>
      </c>
    </row>
    <row r="97" spans="1:5" ht="12.75">
      <c r="A97" t="s">
        <v>61</v>
      </c>
      <c r="E97" s="39" t="s">
        <v>5</v>
      </c>
    </row>
    <row r="98" spans="1:16" ht="25.5">
      <c r="A98" t="s">
        <v>52</v>
      </c>
      <c s="34" t="s">
        <v>146</v>
      </c>
      <c s="34" t="s">
        <v>484</v>
      </c>
      <c s="35" t="s">
        <v>5</v>
      </c>
      <c s="6" t="s">
        <v>485</v>
      </c>
      <c s="36" t="s">
        <v>81</v>
      </c>
      <c s="37">
        <v>38</v>
      </c>
      <c s="36">
        <v>0</v>
      </c>
      <c s="36">
        <f>ROUND(G98*H98,6)</f>
      </c>
      <c r="L98" s="38">
        <v>0</v>
      </c>
      <c s="32">
        <f>ROUND(ROUND(L98,2)*ROUND(G98,3),2)</f>
      </c>
      <c s="36" t="s">
        <v>408</v>
      </c>
      <c>
        <f>(M98*21)/100</f>
      </c>
      <c t="s">
        <v>27</v>
      </c>
    </row>
    <row r="99" spans="1:5" ht="12.75">
      <c r="A99" s="35" t="s">
        <v>58</v>
      </c>
      <c r="E99" s="39" t="s">
        <v>5</v>
      </c>
    </row>
    <row r="100" spans="1:5" ht="51">
      <c r="A100" s="35" t="s">
        <v>59</v>
      </c>
      <c r="E100" s="40" t="s">
        <v>486</v>
      </c>
    </row>
    <row r="101" spans="1:5" ht="216.75">
      <c r="A101" t="s">
        <v>61</v>
      </c>
      <c r="E101" s="39" t="s">
        <v>487</v>
      </c>
    </row>
    <row r="102" spans="1:16" ht="12.75">
      <c r="A102" t="s">
        <v>52</v>
      </c>
      <c s="34" t="s">
        <v>151</v>
      </c>
      <c s="34" t="s">
        <v>488</v>
      </c>
      <c s="35" t="s">
        <v>5</v>
      </c>
      <c s="6" t="s">
        <v>489</v>
      </c>
      <c s="36" t="s">
        <v>76</v>
      </c>
      <c s="37">
        <v>10</v>
      </c>
      <c s="36">
        <v>0</v>
      </c>
      <c s="36">
        <f>ROUND(G102*H102,6)</f>
      </c>
      <c r="L102" s="38">
        <v>0</v>
      </c>
      <c s="32">
        <f>ROUND(ROUND(L102,2)*ROUND(G102,3),2)</f>
      </c>
      <c s="36" t="s">
        <v>408</v>
      </c>
      <c>
        <f>(M102*21)/100</f>
      </c>
      <c t="s">
        <v>27</v>
      </c>
    </row>
    <row r="103" spans="1:5" ht="12.75">
      <c r="A103" s="35" t="s">
        <v>58</v>
      </c>
      <c r="E103" s="39" t="s">
        <v>5</v>
      </c>
    </row>
    <row r="104" spans="1:5" ht="76.5">
      <c r="A104" s="35" t="s">
        <v>59</v>
      </c>
      <c r="E104" s="40" t="s">
        <v>490</v>
      </c>
    </row>
    <row r="105" spans="1:5" ht="12.75">
      <c r="A105" t="s">
        <v>61</v>
      </c>
      <c r="E105" s="39" t="s">
        <v>5</v>
      </c>
    </row>
    <row r="106" spans="1:16" ht="12.75">
      <c r="A106" t="s">
        <v>52</v>
      </c>
      <c s="34" t="s">
        <v>154</v>
      </c>
      <c s="34" t="s">
        <v>491</v>
      </c>
      <c s="35" t="s">
        <v>5</v>
      </c>
      <c s="6" t="s">
        <v>492</v>
      </c>
      <c s="36" t="s">
        <v>65</v>
      </c>
      <c s="37">
        <v>2</v>
      </c>
      <c s="36">
        <v>0</v>
      </c>
      <c s="36">
        <f>ROUND(G106*H106,6)</f>
      </c>
      <c r="L106" s="38">
        <v>0</v>
      </c>
      <c s="32">
        <f>ROUND(ROUND(L106,2)*ROUND(G106,3),2)</f>
      </c>
      <c s="36" t="s">
        <v>408</v>
      </c>
      <c>
        <f>(M106*21)/100</f>
      </c>
      <c t="s">
        <v>27</v>
      </c>
    </row>
    <row r="107" spans="1:5" ht="12.75">
      <c r="A107" s="35" t="s">
        <v>58</v>
      </c>
      <c r="E107" s="39" t="s">
        <v>5</v>
      </c>
    </row>
    <row r="108" spans="1:5" ht="38.25">
      <c r="A108" s="35" t="s">
        <v>59</v>
      </c>
      <c r="E108" s="40" t="s">
        <v>493</v>
      </c>
    </row>
    <row r="109" spans="1:5" ht="12.75">
      <c r="A109" t="s">
        <v>61</v>
      </c>
      <c r="E109" s="39" t="s">
        <v>5</v>
      </c>
    </row>
    <row r="110" spans="1:13" ht="12.75">
      <c r="A110" t="s">
        <v>49</v>
      </c>
      <c r="C110" s="31" t="s">
        <v>494</v>
      </c>
      <c r="E110" s="33" t="s">
        <v>495</v>
      </c>
      <c r="J110" s="32">
        <f>0</f>
      </c>
      <c s="32">
        <f>0</f>
      </c>
      <c s="32">
        <f>0+L111+L115+L119+L123+L127+L131+L135</f>
      </c>
      <c s="32">
        <f>0+M111+M115+M119+M123+M127+M131+M135</f>
      </c>
    </row>
    <row r="111" spans="1:16" ht="25.5">
      <c r="A111" t="s">
        <v>52</v>
      </c>
      <c s="34" t="s">
        <v>158</v>
      </c>
      <c s="34" t="s">
        <v>496</v>
      </c>
      <c s="35" t="s">
        <v>5</v>
      </c>
      <c s="6" t="s">
        <v>497</v>
      </c>
      <c s="36" t="s">
        <v>498</v>
      </c>
      <c s="37">
        <v>2</v>
      </c>
      <c s="36">
        <v>0</v>
      </c>
      <c s="36">
        <f>ROUND(G111*H111,6)</f>
      </c>
      <c r="L111" s="38">
        <v>0</v>
      </c>
      <c s="32">
        <f>ROUND(ROUND(L111,2)*ROUND(G111,3),2)</f>
      </c>
      <c s="36" t="s">
        <v>456</v>
      </c>
      <c>
        <f>(M111*21)/100</f>
      </c>
      <c t="s">
        <v>27</v>
      </c>
    </row>
    <row r="112" spans="1:5" ht="12.75">
      <c r="A112" s="35" t="s">
        <v>58</v>
      </c>
      <c r="E112" s="39" t="s">
        <v>5</v>
      </c>
    </row>
    <row r="113" spans="1:5" ht="38.25">
      <c r="A113" s="35" t="s">
        <v>59</v>
      </c>
      <c r="E113" s="40" t="s">
        <v>499</v>
      </c>
    </row>
    <row r="114" spans="1:5" ht="127.5">
      <c r="A114" t="s">
        <v>61</v>
      </c>
      <c r="E114" s="39" t="s">
        <v>500</v>
      </c>
    </row>
    <row r="115" spans="1:16" ht="25.5">
      <c r="A115" t="s">
        <v>52</v>
      </c>
      <c s="34" t="s">
        <v>162</v>
      </c>
      <c s="34" t="s">
        <v>501</v>
      </c>
      <c s="35" t="s">
        <v>5</v>
      </c>
      <c s="6" t="s">
        <v>502</v>
      </c>
      <c s="36" t="s">
        <v>498</v>
      </c>
      <c s="37">
        <v>6.5</v>
      </c>
      <c s="36">
        <v>0</v>
      </c>
      <c s="36">
        <f>ROUND(G115*H115,6)</f>
      </c>
      <c r="L115" s="38">
        <v>0</v>
      </c>
      <c s="32">
        <f>ROUND(ROUND(L115,2)*ROUND(G115,3),2)</f>
      </c>
      <c s="36" t="s">
        <v>456</v>
      </c>
      <c>
        <f>(M115*21)/100</f>
      </c>
      <c t="s">
        <v>27</v>
      </c>
    </row>
    <row r="116" spans="1:5" ht="12.75">
      <c r="A116" s="35" t="s">
        <v>58</v>
      </c>
      <c r="E116" s="39" t="s">
        <v>5</v>
      </c>
    </row>
    <row r="117" spans="1:5" ht="76.5">
      <c r="A117" s="35" t="s">
        <v>59</v>
      </c>
      <c r="E117" s="40" t="s">
        <v>503</v>
      </c>
    </row>
    <row r="118" spans="1:5" ht="127.5">
      <c r="A118" t="s">
        <v>61</v>
      </c>
      <c r="E118" s="39" t="s">
        <v>500</v>
      </c>
    </row>
    <row r="119" spans="1:16" ht="25.5">
      <c r="A119" t="s">
        <v>52</v>
      </c>
      <c s="34" t="s">
        <v>166</v>
      </c>
      <c s="34" t="s">
        <v>504</v>
      </c>
      <c s="35" t="s">
        <v>5</v>
      </c>
      <c s="6" t="s">
        <v>505</v>
      </c>
      <c s="36" t="s">
        <v>498</v>
      </c>
      <c s="37">
        <v>293.2</v>
      </c>
      <c s="36">
        <v>0</v>
      </c>
      <c s="36">
        <f>ROUND(G119*H119,6)</f>
      </c>
      <c r="L119" s="38">
        <v>0</v>
      </c>
      <c s="32">
        <f>ROUND(ROUND(L119,2)*ROUND(G119,3),2)</f>
      </c>
      <c s="36" t="s">
        <v>456</v>
      </c>
      <c>
        <f>(M119*21)/100</f>
      </c>
      <c t="s">
        <v>27</v>
      </c>
    </row>
    <row r="120" spans="1:5" ht="12.75">
      <c r="A120" s="35" t="s">
        <v>58</v>
      </c>
      <c r="E120" s="39" t="s">
        <v>5</v>
      </c>
    </row>
    <row r="121" spans="1:5" ht="38.25">
      <c r="A121" s="35" t="s">
        <v>59</v>
      </c>
      <c r="E121" s="40" t="s">
        <v>506</v>
      </c>
    </row>
    <row r="122" spans="1:5" ht="127.5">
      <c r="A122" t="s">
        <v>61</v>
      </c>
      <c r="E122" s="39" t="s">
        <v>500</v>
      </c>
    </row>
    <row r="123" spans="1:16" ht="25.5">
      <c r="A123" t="s">
        <v>52</v>
      </c>
      <c s="34" t="s">
        <v>170</v>
      </c>
      <c s="34" t="s">
        <v>507</v>
      </c>
      <c s="35" t="s">
        <v>5</v>
      </c>
      <c s="6" t="s">
        <v>508</v>
      </c>
      <c s="36" t="s">
        <v>498</v>
      </c>
      <c s="37">
        <v>41.8</v>
      </c>
      <c s="36">
        <v>0</v>
      </c>
      <c s="36">
        <f>ROUND(G123*H123,6)</f>
      </c>
      <c r="L123" s="38">
        <v>0</v>
      </c>
      <c s="32">
        <f>ROUND(ROUND(L123,2)*ROUND(G123,3),2)</f>
      </c>
      <c s="36" t="s">
        <v>456</v>
      </c>
      <c>
        <f>(M123*21)/100</f>
      </c>
      <c t="s">
        <v>27</v>
      </c>
    </row>
    <row r="124" spans="1:5" ht="12.75">
      <c r="A124" s="35" t="s">
        <v>58</v>
      </c>
      <c r="E124" s="39" t="s">
        <v>5</v>
      </c>
    </row>
    <row r="125" spans="1:5" ht="38.25">
      <c r="A125" s="35" t="s">
        <v>59</v>
      </c>
      <c r="E125" s="40" t="s">
        <v>509</v>
      </c>
    </row>
    <row r="126" spans="1:5" ht="127.5">
      <c r="A126" t="s">
        <v>61</v>
      </c>
      <c r="E126" s="39" t="s">
        <v>500</v>
      </c>
    </row>
    <row r="127" spans="1:16" ht="25.5">
      <c r="A127" t="s">
        <v>52</v>
      </c>
      <c s="34" t="s">
        <v>176</v>
      </c>
      <c s="34" t="s">
        <v>510</v>
      </c>
      <c s="35" t="s">
        <v>5</v>
      </c>
      <c s="6" t="s">
        <v>511</v>
      </c>
      <c s="36" t="s">
        <v>498</v>
      </c>
      <c s="37">
        <v>0.041</v>
      </c>
      <c s="36">
        <v>0</v>
      </c>
      <c s="36">
        <f>ROUND(G127*H127,6)</f>
      </c>
      <c r="L127" s="38">
        <v>0</v>
      </c>
      <c s="32">
        <f>ROUND(ROUND(L127,2)*ROUND(G127,3),2)</f>
      </c>
      <c s="36" t="s">
        <v>456</v>
      </c>
      <c>
        <f>(M127*21)/100</f>
      </c>
      <c t="s">
        <v>27</v>
      </c>
    </row>
    <row r="128" spans="1:5" ht="12.75">
      <c r="A128" s="35" t="s">
        <v>58</v>
      </c>
      <c r="E128" s="39" t="s">
        <v>5</v>
      </c>
    </row>
    <row r="129" spans="1:5" ht="76.5">
      <c r="A129" s="35" t="s">
        <v>59</v>
      </c>
      <c r="E129" s="40" t="s">
        <v>512</v>
      </c>
    </row>
    <row r="130" spans="1:5" ht="127.5">
      <c r="A130" t="s">
        <v>61</v>
      </c>
      <c r="E130" s="39" t="s">
        <v>500</v>
      </c>
    </row>
    <row r="131" spans="1:16" ht="25.5">
      <c r="A131" t="s">
        <v>52</v>
      </c>
      <c s="34" t="s">
        <v>181</v>
      </c>
      <c s="34" t="s">
        <v>513</v>
      </c>
      <c s="35" t="s">
        <v>5</v>
      </c>
      <c s="6" t="s">
        <v>514</v>
      </c>
      <c s="36" t="s">
        <v>498</v>
      </c>
      <c s="37">
        <v>0.129</v>
      </c>
      <c s="36">
        <v>0</v>
      </c>
      <c s="36">
        <f>ROUND(G131*H131,6)</f>
      </c>
      <c r="L131" s="38">
        <v>0</v>
      </c>
      <c s="32">
        <f>ROUND(ROUND(L131,2)*ROUND(G131,3),2)</f>
      </c>
      <c s="36" t="s">
        <v>456</v>
      </c>
      <c>
        <f>(M131*21)/100</f>
      </c>
      <c t="s">
        <v>27</v>
      </c>
    </row>
    <row r="132" spans="1:5" ht="12.75">
      <c r="A132" s="35" t="s">
        <v>58</v>
      </c>
      <c r="E132" s="39" t="s">
        <v>5</v>
      </c>
    </row>
    <row r="133" spans="1:5" ht="38.25">
      <c r="A133" s="35" t="s">
        <v>59</v>
      </c>
      <c r="E133" s="40" t="s">
        <v>515</v>
      </c>
    </row>
    <row r="134" spans="1:5" ht="127.5">
      <c r="A134" t="s">
        <v>61</v>
      </c>
      <c r="E134" s="39" t="s">
        <v>500</v>
      </c>
    </row>
    <row r="135" spans="1:16" ht="25.5">
      <c r="A135" t="s">
        <v>52</v>
      </c>
      <c s="34" t="s">
        <v>185</v>
      </c>
      <c s="34" t="s">
        <v>516</v>
      </c>
      <c s="35" t="s">
        <v>5</v>
      </c>
      <c s="6" t="s">
        <v>517</v>
      </c>
      <c s="36" t="s">
        <v>498</v>
      </c>
      <c s="37">
        <v>17.3</v>
      </c>
      <c s="36">
        <v>0</v>
      </c>
      <c s="36">
        <f>ROUND(G135*H135,6)</f>
      </c>
      <c r="L135" s="38">
        <v>0</v>
      </c>
      <c s="32">
        <f>ROUND(ROUND(L135,2)*ROUND(G135,3),2)</f>
      </c>
      <c s="36" t="s">
        <v>456</v>
      </c>
      <c>
        <f>(M135*21)/100</f>
      </c>
      <c t="s">
        <v>27</v>
      </c>
    </row>
    <row r="136" spans="1:5" ht="12.75">
      <c r="A136" s="35" t="s">
        <v>58</v>
      </c>
      <c r="E136" s="39" t="s">
        <v>5</v>
      </c>
    </row>
    <row r="137" spans="1:5" ht="102">
      <c r="A137" s="35" t="s">
        <v>59</v>
      </c>
      <c r="E137" s="40" t="s">
        <v>518</v>
      </c>
    </row>
    <row r="138" spans="1:5" ht="127.5">
      <c r="A138" t="s">
        <v>61</v>
      </c>
      <c r="E138" s="39" t="s">
        <v>500</v>
      </c>
    </row>
    <row r="139" spans="1:13" ht="12.75">
      <c r="A139" t="s">
        <v>399</v>
      </c>
      <c r="C139" s="31" t="s">
        <v>519</v>
      </c>
      <c r="E139" s="33" t="s">
        <v>520</v>
      </c>
      <c r="J139" s="32">
        <f>0+J140</f>
      </c>
      <c s="32">
        <f>0+K140</f>
      </c>
      <c s="32">
        <f>0+L140</f>
      </c>
      <c s="32">
        <f>0+M140</f>
      </c>
    </row>
    <row r="140" spans="1:13" ht="12.75">
      <c r="A140" t="s">
        <v>402</v>
      </c>
      <c r="C140" s="31" t="s">
        <v>521</v>
      </c>
      <c r="E140" s="33" t="s">
        <v>522</v>
      </c>
      <c r="J140" s="32">
        <f>0+J141+J150+J159+J168+J173</f>
      </c>
      <c s="32">
        <f>0+K141+K150+K159+K168+K173</f>
      </c>
      <c s="32">
        <f>0+L141+L150+L159+L168+L173</f>
      </c>
      <c s="32">
        <f>0+M141+M150+M159+M168+M173</f>
      </c>
    </row>
    <row r="141" spans="1:13" ht="12.75">
      <c r="A141" t="s">
        <v>49</v>
      </c>
      <c r="C141" s="31" t="s">
        <v>101</v>
      </c>
      <c r="E141" s="33" t="s">
        <v>405</v>
      </c>
      <c r="J141" s="32">
        <f>0</f>
      </c>
      <c s="32">
        <f>0</f>
      </c>
      <c s="32">
        <f>0+L142+L146</f>
      </c>
      <c s="32">
        <f>0+M142+M146</f>
      </c>
    </row>
    <row r="142" spans="1:16" ht="12.75">
      <c r="A142" t="s">
        <v>52</v>
      </c>
      <c s="34" t="s">
        <v>53</v>
      </c>
      <c s="34" t="s">
        <v>523</v>
      </c>
      <c s="35" t="s">
        <v>5</v>
      </c>
      <c s="6" t="s">
        <v>524</v>
      </c>
      <c s="36" t="s">
        <v>65</v>
      </c>
      <c s="37">
        <v>222</v>
      </c>
      <c s="36">
        <v>0</v>
      </c>
      <c s="36">
        <f>ROUND(G142*H142,6)</f>
      </c>
      <c r="L142" s="38">
        <v>0</v>
      </c>
      <c s="32">
        <f>ROUND(ROUND(L142,2)*ROUND(G142,3),2)</f>
      </c>
      <c s="36" t="s">
        <v>408</v>
      </c>
      <c>
        <f>(M142*21)/100</f>
      </c>
      <c t="s">
        <v>27</v>
      </c>
    </row>
    <row r="143" spans="1:5" ht="12.75">
      <c r="A143" s="35" t="s">
        <v>58</v>
      </c>
      <c r="E143" s="39" t="s">
        <v>5</v>
      </c>
    </row>
    <row r="144" spans="1:5" ht="63.75">
      <c r="A144" s="35" t="s">
        <v>59</v>
      </c>
      <c r="E144" s="40" t="s">
        <v>525</v>
      </c>
    </row>
    <row r="145" spans="1:5" ht="12.75">
      <c r="A145" t="s">
        <v>61</v>
      </c>
      <c r="E145" s="39" t="s">
        <v>5</v>
      </c>
    </row>
    <row r="146" spans="1:16" ht="12.75">
      <c r="A146" t="s">
        <v>52</v>
      </c>
      <c s="34" t="s">
        <v>27</v>
      </c>
      <c s="34" t="s">
        <v>526</v>
      </c>
      <c s="35" t="s">
        <v>5</v>
      </c>
      <c s="6" t="s">
        <v>527</v>
      </c>
      <c s="36" t="s">
        <v>179</v>
      </c>
      <c s="37">
        <v>352</v>
      </c>
      <c s="36">
        <v>0</v>
      </c>
      <c s="36">
        <f>ROUND(G146*H146,6)</f>
      </c>
      <c r="L146" s="38">
        <v>0</v>
      </c>
      <c s="32">
        <f>ROUND(ROUND(L146,2)*ROUND(G146,3),2)</f>
      </c>
      <c s="36" t="s">
        <v>408</v>
      </c>
      <c>
        <f>(M146*21)/100</f>
      </c>
      <c t="s">
        <v>27</v>
      </c>
    </row>
    <row r="147" spans="1:5" ht="12.75">
      <c r="A147" s="35" t="s">
        <v>58</v>
      </c>
      <c r="E147" s="39" t="s">
        <v>5</v>
      </c>
    </row>
    <row r="148" spans="1:5" ht="38.25">
      <c r="A148" s="35" t="s">
        <v>59</v>
      </c>
      <c r="E148" s="40" t="s">
        <v>528</v>
      </c>
    </row>
    <row r="149" spans="1:5" ht="25.5">
      <c r="A149" t="s">
        <v>61</v>
      </c>
      <c r="E149" s="39" t="s">
        <v>529</v>
      </c>
    </row>
    <row r="150" spans="1:13" ht="12.75">
      <c r="A150" t="s">
        <v>49</v>
      </c>
      <c r="C150" s="31" t="s">
        <v>276</v>
      </c>
      <c r="E150" s="33" t="s">
        <v>530</v>
      </c>
      <c r="J150" s="32">
        <f>0</f>
      </c>
      <c s="32">
        <f>0</f>
      </c>
      <c s="32">
        <f>0+L151+L155</f>
      </c>
      <c s="32">
        <f>0+M151+M155</f>
      </c>
    </row>
    <row r="151" spans="1:16" ht="25.5">
      <c r="A151" t="s">
        <v>52</v>
      </c>
      <c s="34" t="s">
        <v>26</v>
      </c>
      <c s="34" t="s">
        <v>531</v>
      </c>
      <c s="35" t="s">
        <v>5</v>
      </c>
      <c s="6" t="s">
        <v>532</v>
      </c>
      <c s="36" t="s">
        <v>65</v>
      </c>
      <c s="37">
        <v>114</v>
      </c>
      <c s="36">
        <v>0</v>
      </c>
      <c s="36">
        <f>ROUND(G151*H151,6)</f>
      </c>
      <c r="L151" s="38">
        <v>0</v>
      </c>
      <c s="32">
        <f>ROUND(ROUND(L151,2)*ROUND(G151,3),2)</f>
      </c>
      <c s="36" t="s">
        <v>408</v>
      </c>
      <c>
        <f>(M151*21)/100</f>
      </c>
      <c t="s">
        <v>27</v>
      </c>
    </row>
    <row r="152" spans="1:5" ht="12.75">
      <c r="A152" s="35" t="s">
        <v>58</v>
      </c>
      <c r="E152" s="39" t="s">
        <v>5</v>
      </c>
    </row>
    <row r="153" spans="1:5" ht="51">
      <c r="A153" s="35" t="s">
        <v>59</v>
      </c>
      <c r="E153" s="40" t="s">
        <v>533</v>
      </c>
    </row>
    <row r="154" spans="1:5" ht="280.5">
      <c r="A154" t="s">
        <v>61</v>
      </c>
      <c r="E154" s="39" t="s">
        <v>534</v>
      </c>
    </row>
    <row r="155" spans="1:16" ht="25.5">
      <c r="A155" t="s">
        <v>52</v>
      </c>
      <c s="34" t="s">
        <v>73</v>
      </c>
      <c s="34" t="s">
        <v>535</v>
      </c>
      <c s="35" t="s">
        <v>5</v>
      </c>
      <c s="6" t="s">
        <v>536</v>
      </c>
      <c s="36" t="s">
        <v>65</v>
      </c>
      <c s="37">
        <v>71</v>
      </c>
      <c s="36">
        <v>0</v>
      </c>
      <c s="36">
        <f>ROUND(G155*H155,6)</f>
      </c>
      <c r="L155" s="38">
        <v>0</v>
      </c>
      <c s="32">
        <f>ROUND(ROUND(L155,2)*ROUND(G155,3),2)</f>
      </c>
      <c s="36" t="s">
        <v>408</v>
      </c>
      <c>
        <f>(M155*21)/100</f>
      </c>
      <c t="s">
        <v>27</v>
      </c>
    </row>
    <row r="156" spans="1:5" ht="12.75">
      <c r="A156" s="35" t="s">
        <v>58</v>
      </c>
      <c r="E156" s="39" t="s">
        <v>5</v>
      </c>
    </row>
    <row r="157" spans="1:5" ht="63.75">
      <c r="A157" s="35" t="s">
        <v>59</v>
      </c>
      <c r="E157" s="40" t="s">
        <v>537</v>
      </c>
    </row>
    <row r="158" spans="1:5" ht="12.75">
      <c r="A158" t="s">
        <v>61</v>
      </c>
      <c r="E158" s="39" t="s">
        <v>5</v>
      </c>
    </row>
    <row r="159" spans="1:13" ht="12.75">
      <c r="A159" t="s">
        <v>49</v>
      </c>
      <c r="C159" s="31" t="s">
        <v>444</v>
      </c>
      <c r="E159" s="33" t="s">
        <v>445</v>
      </c>
      <c r="J159" s="32">
        <f>0</f>
      </c>
      <c s="32">
        <f>0</f>
      </c>
      <c s="32">
        <f>0+L160+L164</f>
      </c>
      <c s="32">
        <f>0+M160+M164</f>
      </c>
    </row>
    <row r="160" spans="1:16" ht="12.75">
      <c r="A160" t="s">
        <v>52</v>
      </c>
      <c s="34" t="s">
        <v>78</v>
      </c>
      <c s="34" t="s">
        <v>449</v>
      </c>
      <c s="35" t="s">
        <v>5</v>
      </c>
      <c s="6" t="s">
        <v>450</v>
      </c>
      <c s="36" t="s">
        <v>330</v>
      </c>
      <c s="37">
        <v>5</v>
      </c>
      <c s="36">
        <v>0</v>
      </c>
      <c s="36">
        <f>ROUND(G160*H160,6)</f>
      </c>
      <c r="L160" s="38">
        <v>0</v>
      </c>
      <c s="32">
        <f>ROUND(ROUND(L160,2)*ROUND(G160,3),2)</f>
      </c>
      <c s="36" t="s">
        <v>408</v>
      </c>
      <c>
        <f>(M160*21)/100</f>
      </c>
      <c t="s">
        <v>27</v>
      </c>
    </row>
    <row r="161" spans="1:5" ht="12.75">
      <c r="A161" s="35" t="s">
        <v>58</v>
      </c>
      <c r="E161" s="39" t="s">
        <v>5</v>
      </c>
    </row>
    <row r="162" spans="1:5" ht="38.25">
      <c r="A162" s="35" t="s">
        <v>59</v>
      </c>
      <c r="E162" s="40" t="s">
        <v>538</v>
      </c>
    </row>
    <row r="163" spans="1:5" ht="12.75">
      <c r="A163" t="s">
        <v>61</v>
      </c>
      <c r="E163" s="39" t="s">
        <v>452</v>
      </c>
    </row>
    <row r="164" spans="1:16" ht="12.75">
      <c r="A164" t="s">
        <v>52</v>
      </c>
      <c s="34" t="s">
        <v>84</v>
      </c>
      <c s="34" t="s">
        <v>539</v>
      </c>
      <c s="35" t="s">
        <v>5</v>
      </c>
      <c s="6" t="s">
        <v>540</v>
      </c>
      <c s="36" t="s">
        <v>455</v>
      </c>
      <c s="37">
        <v>0.12</v>
      </c>
      <c s="36">
        <v>0</v>
      </c>
      <c s="36">
        <f>ROUND(G164*H164,6)</f>
      </c>
      <c r="L164" s="38">
        <v>0</v>
      </c>
      <c s="32">
        <f>ROUND(ROUND(L164,2)*ROUND(G164,3),2)</f>
      </c>
      <c s="36" t="s">
        <v>408</v>
      </c>
      <c>
        <f>(M164*21)/100</f>
      </c>
      <c t="s">
        <v>27</v>
      </c>
    </row>
    <row r="165" spans="1:5" ht="12.75">
      <c r="A165" s="35" t="s">
        <v>58</v>
      </c>
      <c r="E165" s="39" t="s">
        <v>5</v>
      </c>
    </row>
    <row r="166" spans="1:5" ht="51">
      <c r="A166" s="35" t="s">
        <v>59</v>
      </c>
      <c r="E166" s="40" t="s">
        <v>541</v>
      </c>
    </row>
    <row r="167" spans="1:5" ht="12.75">
      <c r="A167" t="s">
        <v>61</v>
      </c>
      <c r="E167" s="39" t="s">
        <v>5</v>
      </c>
    </row>
    <row r="168" spans="1:13" ht="12.75">
      <c r="A168" t="s">
        <v>49</v>
      </c>
      <c r="C168" s="31" t="s">
        <v>475</v>
      </c>
      <c r="E168" s="33" t="s">
        <v>476</v>
      </c>
      <c r="J168" s="32">
        <f>0</f>
      </c>
      <c s="32">
        <f>0</f>
      </c>
      <c s="32">
        <f>0+L169</f>
      </c>
      <c s="32">
        <f>0+M169</f>
      </c>
    </row>
    <row r="169" spans="1:16" ht="12.75">
      <c r="A169" t="s">
        <v>52</v>
      </c>
      <c s="34" t="s">
        <v>88</v>
      </c>
      <c s="34" t="s">
        <v>491</v>
      </c>
      <c s="35" t="s">
        <v>5</v>
      </c>
      <c s="6" t="s">
        <v>492</v>
      </c>
      <c s="36" t="s">
        <v>65</v>
      </c>
      <c s="37">
        <v>2.174</v>
      </c>
      <c s="36">
        <v>0</v>
      </c>
      <c s="36">
        <f>ROUND(G169*H169,6)</f>
      </c>
      <c r="L169" s="38">
        <v>0</v>
      </c>
      <c s="32">
        <f>ROUND(ROUND(L169,2)*ROUND(G169,3),2)</f>
      </c>
      <c s="36" t="s">
        <v>408</v>
      </c>
      <c>
        <f>(M169*21)/100</f>
      </c>
      <c t="s">
        <v>27</v>
      </c>
    </row>
    <row r="170" spans="1:5" ht="12.75">
      <c r="A170" s="35" t="s">
        <v>58</v>
      </c>
      <c r="E170" s="39" t="s">
        <v>5</v>
      </c>
    </row>
    <row r="171" spans="1:5" ht="51">
      <c r="A171" s="35" t="s">
        <v>59</v>
      </c>
      <c r="E171" s="40" t="s">
        <v>542</v>
      </c>
    </row>
    <row r="172" spans="1:5" ht="12.75">
      <c r="A172" t="s">
        <v>61</v>
      </c>
      <c r="E172" s="39" t="s">
        <v>5</v>
      </c>
    </row>
    <row r="173" spans="1:13" ht="12.75">
      <c r="A173" t="s">
        <v>49</v>
      </c>
      <c r="C173" s="31" t="s">
        <v>494</v>
      </c>
      <c r="E173" s="33" t="s">
        <v>495</v>
      </c>
      <c r="J173" s="32">
        <f>0</f>
      </c>
      <c s="32">
        <f>0</f>
      </c>
      <c s="32">
        <f>0+L174+L178</f>
      </c>
      <c s="32">
        <f>0+M174+M178</f>
      </c>
    </row>
    <row r="174" spans="1:16" ht="25.5">
      <c r="A174" t="s">
        <v>52</v>
      </c>
      <c s="34" t="s">
        <v>92</v>
      </c>
      <c s="34" t="s">
        <v>496</v>
      </c>
      <c s="35" t="s">
        <v>5</v>
      </c>
      <c s="6" t="s">
        <v>497</v>
      </c>
      <c s="36" t="s">
        <v>498</v>
      </c>
      <c s="37">
        <v>422</v>
      </c>
      <c s="36">
        <v>0</v>
      </c>
      <c s="36">
        <f>ROUND(G174*H174,6)</f>
      </c>
      <c r="L174" s="38">
        <v>0</v>
      </c>
      <c s="32">
        <f>ROUND(ROUND(L174,2)*ROUND(G174,3),2)</f>
      </c>
      <c s="36" t="s">
        <v>456</v>
      </c>
      <c>
        <f>(M174*21)/100</f>
      </c>
      <c t="s">
        <v>27</v>
      </c>
    </row>
    <row r="175" spans="1:5" ht="12.75">
      <c r="A175" s="35" t="s">
        <v>58</v>
      </c>
      <c r="E175" s="39" t="s">
        <v>5</v>
      </c>
    </row>
    <row r="176" spans="1:5" ht="38.25">
      <c r="A176" s="35" t="s">
        <v>59</v>
      </c>
      <c r="E176" s="40" t="s">
        <v>543</v>
      </c>
    </row>
    <row r="177" spans="1:5" ht="127.5">
      <c r="A177" t="s">
        <v>61</v>
      </c>
      <c r="E177" s="39" t="s">
        <v>500</v>
      </c>
    </row>
    <row r="178" spans="1:16" ht="25.5">
      <c r="A178" t="s">
        <v>52</v>
      </c>
      <c s="34" t="s">
        <v>96</v>
      </c>
      <c s="34" t="s">
        <v>501</v>
      </c>
      <c s="35" t="s">
        <v>5</v>
      </c>
      <c s="6" t="s">
        <v>502</v>
      </c>
      <c s="36" t="s">
        <v>498</v>
      </c>
      <c s="37">
        <v>5</v>
      </c>
      <c s="36">
        <v>0</v>
      </c>
      <c s="36">
        <f>ROUND(G178*H178,6)</f>
      </c>
      <c r="L178" s="38">
        <v>0</v>
      </c>
      <c s="32">
        <f>ROUND(ROUND(L178,2)*ROUND(G178,3),2)</f>
      </c>
      <c s="36" t="s">
        <v>456</v>
      </c>
      <c>
        <f>(M178*21)/100</f>
      </c>
      <c t="s">
        <v>27</v>
      </c>
    </row>
    <row r="179" spans="1:5" ht="12.75">
      <c r="A179" s="35" t="s">
        <v>58</v>
      </c>
      <c r="E179" s="39" t="s">
        <v>5</v>
      </c>
    </row>
    <row r="180" spans="1:5" ht="38.25">
      <c r="A180" s="35" t="s">
        <v>59</v>
      </c>
      <c r="E180" s="40" t="s">
        <v>544</v>
      </c>
    </row>
    <row r="181" spans="1:5" ht="127.5">
      <c r="A181" t="s">
        <v>61</v>
      </c>
      <c r="E181" s="39" t="s">
        <v>500</v>
      </c>
    </row>
    <row r="182" spans="1:13" ht="12.75">
      <c r="A182" t="s">
        <v>46</v>
      </c>
      <c r="C182" s="31" t="s">
        <v>545</v>
      </c>
      <c r="E182" s="33" t="s">
        <v>546</v>
      </c>
      <c r="J182" s="32">
        <f>0+J183</f>
      </c>
      <c s="32">
        <f>0+K183</f>
      </c>
      <c s="32">
        <f>0+L183</f>
      </c>
      <c s="32">
        <f>0+M183</f>
      </c>
    </row>
    <row r="183" spans="1:13" ht="12.75">
      <c r="A183" t="s">
        <v>399</v>
      </c>
      <c r="C183" s="31" t="s">
        <v>547</v>
      </c>
      <c r="E183" s="33" t="s">
        <v>548</v>
      </c>
      <c r="J183" s="32">
        <f>0+J184+J189+J214+J259+J280+J317+J322+J395+J408+J425+J430+J435+J440+J485</f>
      </c>
      <c s="32">
        <f>0+K184+K189+K214+K259+K280+K317+K322+K395+K408+K425+K430+K435+K440+K485</f>
      </c>
      <c s="32">
        <f>0+L184+L189+L214+L259+L280+L317+L322+L395+L408+L425+L430+L435+L440+L485</f>
      </c>
      <c s="32">
        <f>0+M184+M189+M214+M259+M280+M317+M322+M395+M408+M425+M430+M435+M440+M485</f>
      </c>
    </row>
    <row r="184" spans="1:13" ht="12.75">
      <c r="A184" t="s">
        <v>49</v>
      </c>
      <c r="C184" s="31" t="s">
        <v>549</v>
      </c>
      <c r="E184" s="33" t="s">
        <v>550</v>
      </c>
      <c r="J184" s="32">
        <f>0</f>
      </c>
      <c s="32">
        <f>0</f>
      </c>
      <c s="32">
        <f>0+L185</f>
      </c>
      <c s="32">
        <f>0+M185</f>
      </c>
    </row>
    <row r="185" spans="1:16" ht="12.75">
      <c r="A185" t="s">
        <v>52</v>
      </c>
      <c s="34" t="s">
        <v>53</v>
      </c>
      <c s="34" t="s">
        <v>551</v>
      </c>
      <c s="35" t="s">
        <v>5</v>
      </c>
      <c s="6" t="s">
        <v>552</v>
      </c>
      <c s="36" t="s">
        <v>343</v>
      </c>
      <c s="37">
        <v>1</v>
      </c>
      <c s="36">
        <v>0</v>
      </c>
      <c s="36">
        <f>ROUND(G185*H185,6)</f>
      </c>
      <c r="L185" s="38">
        <v>0</v>
      </c>
      <c s="32">
        <f>ROUND(ROUND(L185,2)*ROUND(G185,3),2)</f>
      </c>
      <c s="36" t="s">
        <v>408</v>
      </c>
      <c>
        <f>(M185*21)/100</f>
      </c>
      <c t="s">
        <v>27</v>
      </c>
    </row>
    <row r="186" spans="1:5" ht="12.75">
      <c r="A186" s="35" t="s">
        <v>58</v>
      </c>
      <c r="E186" s="39" t="s">
        <v>5</v>
      </c>
    </row>
    <row r="187" spans="1:5" ht="38.25">
      <c r="A187" s="35" t="s">
        <v>59</v>
      </c>
      <c r="E187" s="40" t="s">
        <v>553</v>
      </c>
    </row>
    <row r="188" spans="1:5" ht="12.75">
      <c r="A188" t="s">
        <v>61</v>
      </c>
      <c r="E188" s="39" t="s">
        <v>554</v>
      </c>
    </row>
    <row r="189" spans="1:13" ht="12.75">
      <c r="A189" t="s">
        <v>49</v>
      </c>
      <c r="C189" s="31" t="s">
        <v>101</v>
      </c>
      <c r="E189" s="33" t="s">
        <v>405</v>
      </c>
      <c r="J189" s="32">
        <f>0</f>
      </c>
      <c s="32">
        <f>0</f>
      </c>
      <c s="32">
        <f>0+L190+L194+L198+L202+L206+L210</f>
      </c>
      <c s="32">
        <f>0+M190+M194+M198+M202+M206+M210</f>
      </c>
    </row>
    <row r="190" spans="1:16" ht="12.75">
      <c r="A190" t="s">
        <v>52</v>
      </c>
      <c s="34" t="s">
        <v>27</v>
      </c>
      <c s="34" t="s">
        <v>555</v>
      </c>
      <c s="35" t="s">
        <v>5</v>
      </c>
      <c s="6" t="s">
        <v>556</v>
      </c>
      <c s="36" t="s">
        <v>179</v>
      </c>
      <c s="37">
        <v>80</v>
      </c>
      <c s="36">
        <v>0</v>
      </c>
      <c s="36">
        <f>ROUND(G190*H190,6)</f>
      </c>
      <c r="L190" s="38">
        <v>0</v>
      </c>
      <c s="32">
        <f>ROUND(ROUND(L190,2)*ROUND(G190,3),2)</f>
      </c>
      <c s="36" t="s">
        <v>408</v>
      </c>
      <c>
        <f>(M190*21)/100</f>
      </c>
      <c t="s">
        <v>27</v>
      </c>
    </row>
    <row r="191" spans="1:5" ht="12.75">
      <c r="A191" s="35" t="s">
        <v>58</v>
      </c>
      <c r="E191" s="39" t="s">
        <v>5</v>
      </c>
    </row>
    <row r="192" spans="1:5" ht="12.75">
      <c r="A192" s="35" t="s">
        <v>59</v>
      </c>
      <c r="E192" s="40" t="s">
        <v>557</v>
      </c>
    </row>
    <row r="193" spans="1:5" ht="12.75">
      <c r="A193" t="s">
        <v>61</v>
      </c>
      <c r="E193" s="39" t="s">
        <v>558</v>
      </c>
    </row>
    <row r="194" spans="1:16" ht="12.75">
      <c r="A194" t="s">
        <v>52</v>
      </c>
      <c s="34" t="s">
        <v>26</v>
      </c>
      <c s="34" t="s">
        <v>559</v>
      </c>
      <c s="35" t="s">
        <v>5</v>
      </c>
      <c s="6" t="s">
        <v>560</v>
      </c>
      <c s="36" t="s">
        <v>65</v>
      </c>
      <c s="37">
        <v>14</v>
      </c>
      <c s="36">
        <v>0</v>
      </c>
      <c s="36">
        <f>ROUND(G194*H194,6)</f>
      </c>
      <c r="L194" s="38">
        <v>0</v>
      </c>
      <c s="32">
        <f>ROUND(ROUND(L194,2)*ROUND(G194,3),2)</f>
      </c>
      <c s="36" t="s">
        <v>408</v>
      </c>
      <c>
        <f>(M194*21)/100</f>
      </c>
      <c t="s">
        <v>27</v>
      </c>
    </row>
    <row r="195" spans="1:5" ht="12.75">
      <c r="A195" s="35" t="s">
        <v>58</v>
      </c>
      <c r="E195" s="39" t="s">
        <v>5</v>
      </c>
    </row>
    <row r="196" spans="1:5" ht="38.25">
      <c r="A196" s="35" t="s">
        <v>59</v>
      </c>
      <c r="E196" s="40" t="s">
        <v>561</v>
      </c>
    </row>
    <row r="197" spans="1:5" ht="12.75">
      <c r="A197" t="s">
        <v>61</v>
      </c>
      <c r="E197" s="39" t="s">
        <v>5</v>
      </c>
    </row>
    <row r="198" spans="1:16" ht="12.75">
      <c r="A198" t="s">
        <v>52</v>
      </c>
      <c s="34" t="s">
        <v>73</v>
      </c>
      <c s="34" t="s">
        <v>562</v>
      </c>
      <c s="35" t="s">
        <v>5</v>
      </c>
      <c s="6" t="s">
        <v>563</v>
      </c>
      <c s="36" t="s">
        <v>65</v>
      </c>
      <c s="37">
        <v>240</v>
      </c>
      <c s="36">
        <v>0</v>
      </c>
      <c s="36">
        <f>ROUND(G198*H198,6)</f>
      </c>
      <c r="L198" s="38">
        <v>0</v>
      </c>
      <c s="32">
        <f>ROUND(ROUND(L198,2)*ROUND(G198,3),2)</f>
      </c>
      <c s="36" t="s">
        <v>408</v>
      </c>
      <c>
        <f>(M198*21)/100</f>
      </c>
      <c t="s">
        <v>27</v>
      </c>
    </row>
    <row r="199" spans="1:5" ht="12.75">
      <c r="A199" s="35" t="s">
        <v>58</v>
      </c>
      <c r="E199" s="39" t="s">
        <v>5</v>
      </c>
    </row>
    <row r="200" spans="1:5" ht="63.75">
      <c r="A200" s="35" t="s">
        <v>59</v>
      </c>
      <c r="E200" s="40" t="s">
        <v>564</v>
      </c>
    </row>
    <row r="201" spans="1:5" ht="12.75">
      <c r="A201" t="s">
        <v>61</v>
      </c>
      <c r="E201" s="39" t="s">
        <v>5</v>
      </c>
    </row>
    <row r="202" spans="1:16" ht="12.75">
      <c r="A202" t="s">
        <v>52</v>
      </c>
      <c s="34" t="s">
        <v>78</v>
      </c>
      <c s="34" t="s">
        <v>565</v>
      </c>
      <c s="35" t="s">
        <v>5</v>
      </c>
      <c s="6" t="s">
        <v>566</v>
      </c>
      <c s="36" t="s">
        <v>65</v>
      </c>
      <c s="37">
        <v>229.768</v>
      </c>
      <c s="36">
        <v>0</v>
      </c>
      <c s="36">
        <f>ROUND(G202*H202,6)</f>
      </c>
      <c r="L202" s="38">
        <v>0</v>
      </c>
      <c s="32">
        <f>ROUND(ROUND(L202,2)*ROUND(G202,3),2)</f>
      </c>
      <c s="36" t="s">
        <v>408</v>
      </c>
      <c>
        <f>(M202*21)/100</f>
      </c>
      <c t="s">
        <v>27</v>
      </c>
    </row>
    <row r="203" spans="1:5" ht="12.75">
      <c r="A203" s="35" t="s">
        <v>58</v>
      </c>
      <c r="E203" s="39" t="s">
        <v>5</v>
      </c>
    </row>
    <row r="204" spans="1:5" ht="76.5">
      <c r="A204" s="35" t="s">
        <v>59</v>
      </c>
      <c r="E204" s="40" t="s">
        <v>567</v>
      </c>
    </row>
    <row r="205" spans="1:5" ht="191.25">
      <c r="A205" t="s">
        <v>61</v>
      </c>
      <c r="E205" s="39" t="s">
        <v>568</v>
      </c>
    </row>
    <row r="206" spans="1:16" ht="12.75">
      <c r="A206" t="s">
        <v>52</v>
      </c>
      <c s="34" t="s">
        <v>84</v>
      </c>
      <c s="34" t="s">
        <v>569</v>
      </c>
      <c s="35" t="s">
        <v>5</v>
      </c>
      <c s="6" t="s">
        <v>570</v>
      </c>
      <c s="36" t="s">
        <v>65</v>
      </c>
      <c s="37">
        <v>14</v>
      </c>
      <c s="36">
        <v>0</v>
      </c>
      <c s="36">
        <f>ROUND(G206*H206,6)</f>
      </c>
      <c r="L206" s="38">
        <v>0</v>
      </c>
      <c s="32">
        <f>ROUND(ROUND(L206,2)*ROUND(G206,3),2)</f>
      </c>
      <c s="36" t="s">
        <v>408</v>
      </c>
      <c>
        <f>(M206*21)/100</f>
      </c>
      <c t="s">
        <v>27</v>
      </c>
    </row>
    <row r="207" spans="1:5" ht="12.75">
      <c r="A207" s="35" t="s">
        <v>58</v>
      </c>
      <c r="E207" s="39" t="s">
        <v>5</v>
      </c>
    </row>
    <row r="208" spans="1:5" ht="38.25">
      <c r="A208" s="35" t="s">
        <v>59</v>
      </c>
      <c r="E208" s="40" t="s">
        <v>571</v>
      </c>
    </row>
    <row r="209" spans="1:5" ht="12.75">
      <c r="A209" t="s">
        <v>61</v>
      </c>
      <c r="E209" s="39" t="s">
        <v>5</v>
      </c>
    </row>
    <row r="210" spans="1:16" ht="12.75">
      <c r="A210" t="s">
        <v>52</v>
      </c>
      <c s="34" t="s">
        <v>88</v>
      </c>
      <c s="34" t="s">
        <v>572</v>
      </c>
      <c s="35" t="s">
        <v>5</v>
      </c>
      <c s="6" t="s">
        <v>573</v>
      </c>
      <c s="36" t="s">
        <v>65</v>
      </c>
      <c s="37">
        <v>1.98</v>
      </c>
      <c s="36">
        <v>0</v>
      </c>
      <c s="36">
        <f>ROUND(G210*H210,6)</f>
      </c>
      <c r="L210" s="38">
        <v>0</v>
      </c>
      <c s="32">
        <f>ROUND(ROUND(L210,2)*ROUND(G210,3),2)</f>
      </c>
      <c s="36" t="s">
        <v>408</v>
      </c>
      <c>
        <f>(M210*21)/100</f>
      </c>
      <c t="s">
        <v>27</v>
      </c>
    </row>
    <row r="211" spans="1:5" ht="12.75">
      <c r="A211" s="35" t="s">
        <v>58</v>
      </c>
      <c r="E211" s="39" t="s">
        <v>5</v>
      </c>
    </row>
    <row r="212" spans="1:5" ht="38.25">
      <c r="A212" s="35" t="s">
        <v>59</v>
      </c>
      <c r="E212" s="40" t="s">
        <v>574</v>
      </c>
    </row>
    <row r="213" spans="1:5" ht="280.5">
      <c r="A213" t="s">
        <v>61</v>
      </c>
      <c r="E213" s="39" t="s">
        <v>575</v>
      </c>
    </row>
    <row r="214" spans="1:13" ht="12.75">
      <c r="A214" t="s">
        <v>49</v>
      </c>
      <c r="C214" s="31" t="s">
        <v>140</v>
      </c>
      <c r="E214" s="33" t="s">
        <v>410</v>
      </c>
      <c r="J214" s="32">
        <f>0</f>
      </c>
      <c s="32">
        <f>0</f>
      </c>
      <c s="32">
        <f>0+L215+L219+L223+L227+L231+L235+L239+L243+L247+L251+L255</f>
      </c>
      <c s="32">
        <f>0+M215+M219+M223+M227+M231+M235+M239+M243+M247+M251+M255</f>
      </c>
    </row>
    <row r="215" spans="1:16" ht="12.75">
      <c r="A215" t="s">
        <v>52</v>
      </c>
      <c s="34" t="s">
        <v>92</v>
      </c>
      <c s="34" t="s">
        <v>576</v>
      </c>
      <c s="35" t="s">
        <v>5</v>
      </c>
      <c s="6" t="s">
        <v>577</v>
      </c>
      <c s="36" t="s">
        <v>498</v>
      </c>
      <c s="37">
        <v>8.013</v>
      </c>
      <c s="36">
        <v>0</v>
      </c>
      <c s="36">
        <f>ROUND(G215*H215,6)</f>
      </c>
      <c r="L215" s="38">
        <v>0</v>
      </c>
      <c s="32">
        <f>ROUND(ROUND(L215,2)*ROUND(G215,3),2)</f>
      </c>
      <c s="36" t="s">
        <v>408</v>
      </c>
      <c>
        <f>(M215*21)/100</f>
      </c>
      <c t="s">
        <v>27</v>
      </c>
    </row>
    <row r="216" spans="1:5" ht="12.75">
      <c r="A216" s="35" t="s">
        <v>58</v>
      </c>
      <c r="E216" s="39" t="s">
        <v>5</v>
      </c>
    </row>
    <row r="217" spans="1:5" ht="76.5">
      <c r="A217" s="35" t="s">
        <v>59</v>
      </c>
      <c r="E217" s="40" t="s">
        <v>578</v>
      </c>
    </row>
    <row r="218" spans="1:5" ht="12.75">
      <c r="A218" t="s">
        <v>61</v>
      </c>
      <c r="E218" s="39" t="s">
        <v>5</v>
      </c>
    </row>
    <row r="219" spans="1:16" ht="12.75">
      <c r="A219" t="s">
        <v>52</v>
      </c>
      <c s="34" t="s">
        <v>96</v>
      </c>
      <c s="34" t="s">
        <v>579</v>
      </c>
      <c s="35" t="s">
        <v>5</v>
      </c>
      <c s="6" t="s">
        <v>580</v>
      </c>
      <c s="36" t="s">
        <v>498</v>
      </c>
      <c s="37">
        <v>27.175</v>
      </c>
      <c s="36">
        <v>0</v>
      </c>
      <c s="36">
        <f>ROUND(G219*H219,6)</f>
      </c>
      <c r="L219" s="38">
        <v>0</v>
      </c>
      <c s="32">
        <f>ROUND(ROUND(L219,2)*ROUND(G219,3),2)</f>
      </c>
      <c s="36" t="s">
        <v>408</v>
      </c>
      <c>
        <f>(M219*21)/100</f>
      </c>
      <c t="s">
        <v>27</v>
      </c>
    </row>
    <row r="220" spans="1:5" ht="12.75">
      <c r="A220" s="35" t="s">
        <v>58</v>
      </c>
      <c r="E220" s="39" t="s">
        <v>5</v>
      </c>
    </row>
    <row r="221" spans="1:5" ht="38.25">
      <c r="A221" s="35" t="s">
        <v>59</v>
      </c>
      <c r="E221" s="40" t="s">
        <v>581</v>
      </c>
    </row>
    <row r="222" spans="1:5" ht="331.5">
      <c r="A222" t="s">
        <v>61</v>
      </c>
      <c r="E222" s="39" t="s">
        <v>582</v>
      </c>
    </row>
    <row r="223" spans="1:16" ht="12.75">
      <c r="A223" t="s">
        <v>52</v>
      </c>
      <c s="34" t="s">
        <v>101</v>
      </c>
      <c s="34" t="s">
        <v>583</v>
      </c>
      <c s="35" t="s">
        <v>5</v>
      </c>
      <c s="6" t="s">
        <v>584</v>
      </c>
      <c s="36" t="s">
        <v>498</v>
      </c>
      <c s="37">
        <v>26.66</v>
      </c>
      <c s="36">
        <v>0</v>
      </c>
      <c s="36">
        <f>ROUND(G223*H223,6)</f>
      </c>
      <c r="L223" s="38">
        <v>0</v>
      </c>
      <c s="32">
        <f>ROUND(ROUND(L223,2)*ROUND(G223,3),2)</f>
      </c>
      <c s="36" t="s">
        <v>408</v>
      </c>
      <c>
        <f>(M223*21)/100</f>
      </c>
      <c t="s">
        <v>27</v>
      </c>
    </row>
    <row r="224" spans="1:5" ht="12.75">
      <c r="A224" s="35" t="s">
        <v>58</v>
      </c>
      <c r="E224" s="39" t="s">
        <v>5</v>
      </c>
    </row>
    <row r="225" spans="1:5" ht="38.25">
      <c r="A225" s="35" t="s">
        <v>59</v>
      </c>
      <c r="E225" s="40" t="s">
        <v>585</v>
      </c>
    </row>
    <row r="226" spans="1:5" ht="12.75">
      <c r="A226" t="s">
        <v>61</v>
      </c>
      <c r="E226" s="39" t="s">
        <v>586</v>
      </c>
    </row>
    <row r="227" spans="1:16" ht="25.5">
      <c r="A227" t="s">
        <v>52</v>
      </c>
      <c s="34" t="s">
        <v>106</v>
      </c>
      <c s="34" t="s">
        <v>587</v>
      </c>
      <c s="35" t="s">
        <v>5</v>
      </c>
      <c s="6" t="s">
        <v>588</v>
      </c>
      <c s="36" t="s">
        <v>81</v>
      </c>
      <c s="37">
        <v>120</v>
      </c>
      <c s="36">
        <v>0</v>
      </c>
      <c s="36">
        <f>ROUND(G227*H227,6)</f>
      </c>
      <c r="L227" s="38">
        <v>0</v>
      </c>
      <c s="32">
        <f>ROUND(ROUND(L227,2)*ROUND(G227,3),2)</f>
      </c>
      <c s="36" t="s">
        <v>408</v>
      </c>
      <c>
        <f>(M227*21)/100</f>
      </c>
      <c t="s">
        <v>27</v>
      </c>
    </row>
    <row r="228" spans="1:5" ht="12.75">
      <c r="A228" s="35" t="s">
        <v>58</v>
      </c>
      <c r="E228" s="39" t="s">
        <v>5</v>
      </c>
    </row>
    <row r="229" spans="1:5" ht="89.25">
      <c r="A229" s="35" t="s">
        <v>59</v>
      </c>
      <c r="E229" s="40" t="s">
        <v>589</v>
      </c>
    </row>
    <row r="230" spans="1:5" ht="12.75">
      <c r="A230" t="s">
        <v>61</v>
      </c>
      <c r="E230" s="39" t="s">
        <v>5</v>
      </c>
    </row>
    <row r="231" spans="1:16" ht="25.5">
      <c r="A231" t="s">
        <v>52</v>
      </c>
      <c s="34" t="s">
        <v>111</v>
      </c>
      <c s="34" t="s">
        <v>590</v>
      </c>
      <c s="35" t="s">
        <v>5</v>
      </c>
      <c s="6" t="s">
        <v>591</v>
      </c>
      <c s="36" t="s">
        <v>81</v>
      </c>
      <c s="37">
        <v>103.8</v>
      </c>
      <c s="36">
        <v>0</v>
      </c>
      <c s="36">
        <f>ROUND(G231*H231,6)</f>
      </c>
      <c r="L231" s="38">
        <v>0</v>
      </c>
      <c s="32">
        <f>ROUND(ROUND(L231,2)*ROUND(G231,3),2)</f>
      </c>
      <c s="36" t="s">
        <v>408</v>
      </c>
      <c>
        <f>(M231*21)/100</f>
      </c>
      <c t="s">
        <v>27</v>
      </c>
    </row>
    <row r="232" spans="1:5" ht="12.75">
      <c r="A232" s="35" t="s">
        <v>58</v>
      </c>
      <c r="E232" s="39" t="s">
        <v>5</v>
      </c>
    </row>
    <row r="233" spans="1:5" ht="153">
      <c r="A233" s="35" t="s">
        <v>59</v>
      </c>
      <c r="E233" s="40" t="s">
        <v>592</v>
      </c>
    </row>
    <row r="234" spans="1:5" ht="12.75">
      <c r="A234" t="s">
        <v>61</v>
      </c>
      <c r="E234" s="39" t="s">
        <v>5</v>
      </c>
    </row>
    <row r="235" spans="1:16" ht="12.75">
      <c r="A235" t="s">
        <v>52</v>
      </c>
      <c s="34" t="s">
        <v>114</v>
      </c>
      <c s="34" t="s">
        <v>593</v>
      </c>
      <c s="35" t="s">
        <v>5</v>
      </c>
      <c s="6" t="s">
        <v>594</v>
      </c>
      <c s="36" t="s">
        <v>81</v>
      </c>
      <c s="37">
        <v>25</v>
      </c>
      <c s="36">
        <v>0</v>
      </c>
      <c s="36">
        <f>ROUND(G235*H235,6)</f>
      </c>
      <c r="L235" s="38">
        <v>0</v>
      </c>
      <c s="32">
        <f>ROUND(ROUND(L235,2)*ROUND(G235,3),2)</f>
      </c>
      <c s="36" t="s">
        <v>408</v>
      </c>
      <c>
        <f>(M235*21)/100</f>
      </c>
      <c t="s">
        <v>27</v>
      </c>
    </row>
    <row r="236" spans="1:5" ht="12.75">
      <c r="A236" s="35" t="s">
        <v>58</v>
      </c>
      <c r="E236" s="39" t="s">
        <v>5</v>
      </c>
    </row>
    <row r="237" spans="1:5" ht="63.75">
      <c r="A237" s="35" t="s">
        <v>59</v>
      </c>
      <c r="E237" s="40" t="s">
        <v>595</v>
      </c>
    </row>
    <row r="238" spans="1:5" ht="63.75">
      <c r="A238" t="s">
        <v>61</v>
      </c>
      <c r="E238" s="39" t="s">
        <v>596</v>
      </c>
    </row>
    <row r="239" spans="1:16" ht="12.75">
      <c r="A239" t="s">
        <v>52</v>
      </c>
      <c s="34" t="s">
        <v>118</v>
      </c>
      <c s="34" t="s">
        <v>597</v>
      </c>
      <c s="35" t="s">
        <v>5</v>
      </c>
      <c s="6" t="s">
        <v>598</v>
      </c>
      <c s="36" t="s">
        <v>81</v>
      </c>
      <c s="37">
        <v>5.6</v>
      </c>
      <c s="36">
        <v>0</v>
      </c>
      <c s="36">
        <f>ROUND(G239*H239,6)</f>
      </c>
      <c r="L239" s="38">
        <v>0</v>
      </c>
      <c s="32">
        <f>ROUND(ROUND(L239,2)*ROUND(G239,3),2)</f>
      </c>
      <c s="36" t="s">
        <v>408</v>
      </c>
      <c>
        <f>(M239*21)/100</f>
      </c>
      <c t="s">
        <v>27</v>
      </c>
    </row>
    <row r="240" spans="1:5" ht="12.75">
      <c r="A240" s="35" t="s">
        <v>58</v>
      </c>
      <c r="E240" s="39" t="s">
        <v>5</v>
      </c>
    </row>
    <row r="241" spans="1:5" ht="38.25">
      <c r="A241" s="35" t="s">
        <v>59</v>
      </c>
      <c r="E241" s="40" t="s">
        <v>599</v>
      </c>
    </row>
    <row r="242" spans="1:5" ht="63.75">
      <c r="A242" t="s">
        <v>61</v>
      </c>
      <c r="E242" s="39" t="s">
        <v>596</v>
      </c>
    </row>
    <row r="243" spans="1:16" ht="12.75">
      <c r="A243" t="s">
        <v>52</v>
      </c>
      <c s="34" t="s">
        <v>121</v>
      </c>
      <c s="34" t="s">
        <v>600</v>
      </c>
      <c s="35" t="s">
        <v>5</v>
      </c>
      <c s="6" t="s">
        <v>601</v>
      </c>
      <c s="36" t="s">
        <v>65</v>
      </c>
      <c s="37">
        <v>27.141</v>
      </c>
      <c s="36">
        <v>0</v>
      </c>
      <c s="36">
        <f>ROUND(G243*H243,6)</f>
      </c>
      <c r="L243" s="38">
        <v>0</v>
      </c>
      <c s="32">
        <f>ROUND(ROUND(L243,2)*ROUND(G243,3),2)</f>
      </c>
      <c s="36" t="s">
        <v>408</v>
      </c>
      <c>
        <f>(M243*21)/100</f>
      </c>
      <c t="s">
        <v>27</v>
      </c>
    </row>
    <row r="244" spans="1:5" ht="12.75">
      <c r="A244" s="35" t="s">
        <v>58</v>
      </c>
      <c r="E244" s="39" t="s">
        <v>5</v>
      </c>
    </row>
    <row r="245" spans="1:5" ht="76.5">
      <c r="A245" s="35" t="s">
        <v>59</v>
      </c>
      <c r="E245" s="40" t="s">
        <v>602</v>
      </c>
    </row>
    <row r="246" spans="1:5" ht="12.75">
      <c r="A246" t="s">
        <v>61</v>
      </c>
      <c r="E246" s="39" t="s">
        <v>5</v>
      </c>
    </row>
    <row r="247" spans="1:16" ht="12.75">
      <c r="A247" t="s">
        <v>52</v>
      </c>
      <c s="34" t="s">
        <v>125</v>
      </c>
      <c s="34" t="s">
        <v>603</v>
      </c>
      <c s="35" t="s">
        <v>5</v>
      </c>
      <c s="6" t="s">
        <v>604</v>
      </c>
      <c s="36" t="s">
        <v>76</v>
      </c>
      <c s="37">
        <v>26</v>
      </c>
      <c s="36">
        <v>0</v>
      </c>
      <c s="36">
        <f>ROUND(G247*H247,6)</f>
      </c>
      <c r="L247" s="38">
        <v>0</v>
      </c>
      <c s="32">
        <f>ROUND(ROUND(L247,2)*ROUND(G247,3),2)</f>
      </c>
      <c s="36" t="s">
        <v>408</v>
      </c>
      <c>
        <f>(M247*21)/100</f>
      </c>
      <c t="s">
        <v>27</v>
      </c>
    </row>
    <row r="248" spans="1:5" ht="12.75">
      <c r="A248" s="35" t="s">
        <v>58</v>
      </c>
      <c r="E248" s="39" t="s">
        <v>5</v>
      </c>
    </row>
    <row r="249" spans="1:5" ht="38.25">
      <c r="A249" s="35" t="s">
        <v>59</v>
      </c>
      <c r="E249" s="40" t="s">
        <v>605</v>
      </c>
    </row>
    <row r="250" spans="1:5" ht="12.75">
      <c r="A250" t="s">
        <v>61</v>
      </c>
      <c r="E250" s="39" t="s">
        <v>5</v>
      </c>
    </row>
    <row r="251" spans="1:16" ht="25.5">
      <c r="A251" t="s">
        <v>52</v>
      </c>
      <c s="34" t="s">
        <v>128</v>
      </c>
      <c s="34" t="s">
        <v>606</v>
      </c>
      <c s="35" t="s">
        <v>5</v>
      </c>
      <c s="6" t="s">
        <v>607</v>
      </c>
      <c s="36" t="s">
        <v>76</v>
      </c>
      <c s="37">
        <v>20</v>
      </c>
      <c s="36">
        <v>0</v>
      </c>
      <c s="36">
        <f>ROUND(G251*H251,6)</f>
      </c>
      <c r="L251" s="38">
        <v>0</v>
      </c>
      <c s="32">
        <f>ROUND(ROUND(L251,2)*ROUND(G251,3),2)</f>
      </c>
      <c s="36" t="s">
        <v>408</v>
      </c>
      <c>
        <f>(M251*21)/100</f>
      </c>
      <c t="s">
        <v>27</v>
      </c>
    </row>
    <row r="252" spans="1:5" ht="12.75">
      <c r="A252" s="35" t="s">
        <v>58</v>
      </c>
      <c r="E252" s="39" t="s">
        <v>5</v>
      </c>
    </row>
    <row r="253" spans="1:5" ht="63.75">
      <c r="A253" s="35" t="s">
        <v>59</v>
      </c>
      <c r="E253" s="40" t="s">
        <v>608</v>
      </c>
    </row>
    <row r="254" spans="1:5" ht="63.75">
      <c r="A254" t="s">
        <v>61</v>
      </c>
      <c r="E254" s="39" t="s">
        <v>609</v>
      </c>
    </row>
    <row r="255" spans="1:16" ht="25.5">
      <c r="A255" t="s">
        <v>52</v>
      </c>
      <c s="34" t="s">
        <v>132</v>
      </c>
      <c s="34" t="s">
        <v>610</v>
      </c>
      <c s="35" t="s">
        <v>5</v>
      </c>
      <c s="6" t="s">
        <v>611</v>
      </c>
      <c s="36" t="s">
        <v>76</v>
      </c>
      <c s="37">
        <v>50</v>
      </c>
      <c s="36">
        <v>0</v>
      </c>
      <c s="36">
        <f>ROUND(G255*H255,6)</f>
      </c>
      <c r="L255" s="38">
        <v>0</v>
      </c>
      <c s="32">
        <f>ROUND(ROUND(L255,2)*ROUND(G255,3),2)</f>
      </c>
      <c s="36" t="s">
        <v>408</v>
      </c>
      <c>
        <f>(M255*21)/100</f>
      </c>
      <c t="s">
        <v>27</v>
      </c>
    </row>
    <row r="256" spans="1:5" ht="12.75">
      <c r="A256" s="35" t="s">
        <v>58</v>
      </c>
      <c r="E256" s="39" t="s">
        <v>5</v>
      </c>
    </row>
    <row r="257" spans="1:5" ht="89.25">
      <c r="A257" s="35" t="s">
        <v>59</v>
      </c>
      <c r="E257" s="40" t="s">
        <v>612</v>
      </c>
    </row>
    <row r="258" spans="1:5" ht="63.75">
      <c r="A258" t="s">
        <v>61</v>
      </c>
      <c r="E258" s="39" t="s">
        <v>609</v>
      </c>
    </row>
    <row r="259" spans="1:13" ht="12.75">
      <c r="A259" t="s">
        <v>49</v>
      </c>
      <c r="C259" s="31" t="s">
        <v>185</v>
      </c>
      <c r="E259" s="33" t="s">
        <v>613</v>
      </c>
      <c r="J259" s="32">
        <f>0</f>
      </c>
      <c s="32">
        <f>0</f>
      </c>
      <c s="32">
        <f>0+L260+L264+L268+L272+L276</f>
      </c>
      <c s="32">
        <f>0+M260+M264+M268+M272+M276</f>
      </c>
    </row>
    <row r="260" spans="1:16" ht="12.75">
      <c r="A260" t="s">
        <v>52</v>
      </c>
      <c s="34" t="s">
        <v>136</v>
      </c>
      <c s="34" t="s">
        <v>614</v>
      </c>
      <c s="35" t="s">
        <v>5</v>
      </c>
      <c s="6" t="s">
        <v>615</v>
      </c>
      <c s="36" t="s">
        <v>65</v>
      </c>
      <c s="37">
        <v>16.916</v>
      </c>
      <c s="36">
        <v>0</v>
      </c>
      <c s="36">
        <f>ROUND(G260*H260,6)</f>
      </c>
      <c r="L260" s="38">
        <v>0</v>
      </c>
      <c s="32">
        <f>ROUND(ROUND(L260,2)*ROUND(G260,3),2)</f>
      </c>
      <c s="36" t="s">
        <v>408</v>
      </c>
      <c>
        <f>(M260*21)/100</f>
      </c>
      <c t="s">
        <v>27</v>
      </c>
    </row>
    <row r="261" spans="1:5" ht="12.75">
      <c r="A261" s="35" t="s">
        <v>58</v>
      </c>
      <c r="E261" s="39" t="s">
        <v>5</v>
      </c>
    </row>
    <row r="262" spans="1:5" ht="76.5">
      <c r="A262" s="35" t="s">
        <v>59</v>
      </c>
      <c r="E262" s="40" t="s">
        <v>616</v>
      </c>
    </row>
    <row r="263" spans="1:5" ht="12.75">
      <c r="A263" t="s">
        <v>61</v>
      </c>
      <c r="E263" s="39" t="s">
        <v>5</v>
      </c>
    </row>
    <row r="264" spans="1:16" ht="12.75">
      <c r="A264" t="s">
        <v>52</v>
      </c>
      <c s="34" t="s">
        <v>140</v>
      </c>
      <c s="34" t="s">
        <v>617</v>
      </c>
      <c s="35" t="s">
        <v>5</v>
      </c>
      <c s="6" t="s">
        <v>618</v>
      </c>
      <c s="36" t="s">
        <v>498</v>
      </c>
      <c s="37">
        <v>1.951</v>
      </c>
      <c s="36">
        <v>0</v>
      </c>
      <c s="36">
        <f>ROUND(G264*H264,6)</f>
      </c>
      <c r="L264" s="38">
        <v>0</v>
      </c>
      <c s="32">
        <f>ROUND(ROUND(L264,2)*ROUND(G264,3),2)</f>
      </c>
      <c s="36" t="s">
        <v>408</v>
      </c>
      <c>
        <f>(M264*21)/100</f>
      </c>
      <c t="s">
        <v>27</v>
      </c>
    </row>
    <row r="265" spans="1:5" ht="12.75">
      <c r="A265" s="35" t="s">
        <v>58</v>
      </c>
      <c r="E265" s="39" t="s">
        <v>5</v>
      </c>
    </row>
    <row r="266" spans="1:5" ht="38.25">
      <c r="A266" s="35" t="s">
        <v>59</v>
      </c>
      <c r="E266" s="40" t="s">
        <v>619</v>
      </c>
    </row>
    <row r="267" spans="1:5" ht="12.75">
      <c r="A267" t="s">
        <v>61</v>
      </c>
      <c r="E267" s="39" t="s">
        <v>5</v>
      </c>
    </row>
    <row r="268" spans="1:16" ht="12.75">
      <c r="A268" t="s">
        <v>52</v>
      </c>
      <c s="34" t="s">
        <v>146</v>
      </c>
      <c s="34" t="s">
        <v>620</v>
      </c>
      <c s="35" t="s">
        <v>5</v>
      </c>
      <c s="6" t="s">
        <v>621</v>
      </c>
      <c s="36" t="s">
        <v>65</v>
      </c>
      <c s="37">
        <v>47.216</v>
      </c>
      <c s="36">
        <v>0</v>
      </c>
      <c s="36">
        <f>ROUND(G268*H268,6)</f>
      </c>
      <c r="L268" s="38">
        <v>0</v>
      </c>
      <c s="32">
        <f>ROUND(ROUND(L268,2)*ROUND(G268,3),2)</f>
      </c>
      <c s="36" t="s">
        <v>408</v>
      </c>
      <c>
        <f>(M268*21)/100</f>
      </c>
      <c t="s">
        <v>27</v>
      </c>
    </row>
    <row r="269" spans="1:5" ht="12.75">
      <c r="A269" s="35" t="s">
        <v>58</v>
      </c>
      <c r="E269" s="39" t="s">
        <v>5</v>
      </c>
    </row>
    <row r="270" spans="1:5" ht="318.75">
      <c r="A270" s="35" t="s">
        <v>59</v>
      </c>
      <c r="E270" s="40" t="s">
        <v>622</v>
      </c>
    </row>
    <row r="271" spans="1:5" ht="12.75">
      <c r="A271" t="s">
        <v>61</v>
      </c>
      <c r="E271" s="39" t="s">
        <v>5</v>
      </c>
    </row>
    <row r="272" spans="1:16" ht="12.75">
      <c r="A272" t="s">
        <v>52</v>
      </c>
      <c s="34" t="s">
        <v>151</v>
      </c>
      <c s="34" t="s">
        <v>623</v>
      </c>
      <c s="35" t="s">
        <v>5</v>
      </c>
      <c s="6" t="s">
        <v>624</v>
      </c>
      <c s="36" t="s">
        <v>498</v>
      </c>
      <c s="37">
        <v>10.113</v>
      </c>
      <c s="36">
        <v>0</v>
      </c>
      <c s="36">
        <f>ROUND(G272*H272,6)</f>
      </c>
      <c r="L272" s="38">
        <v>0</v>
      </c>
      <c s="32">
        <f>ROUND(ROUND(L272,2)*ROUND(G272,3),2)</f>
      </c>
      <c s="36" t="s">
        <v>408</v>
      </c>
      <c>
        <f>(M272*21)/100</f>
      </c>
      <c t="s">
        <v>27</v>
      </c>
    </row>
    <row r="273" spans="1:5" ht="12.75">
      <c r="A273" s="35" t="s">
        <v>58</v>
      </c>
      <c r="E273" s="39" t="s">
        <v>5</v>
      </c>
    </row>
    <row r="274" spans="1:5" ht="89.25">
      <c r="A274" s="35" t="s">
        <v>59</v>
      </c>
      <c r="E274" s="40" t="s">
        <v>625</v>
      </c>
    </row>
    <row r="275" spans="1:5" ht="267.75">
      <c r="A275" t="s">
        <v>61</v>
      </c>
      <c r="E275" s="39" t="s">
        <v>626</v>
      </c>
    </row>
    <row r="276" spans="1:16" ht="12.75">
      <c r="A276" t="s">
        <v>52</v>
      </c>
      <c s="34" t="s">
        <v>154</v>
      </c>
      <c s="34" t="s">
        <v>627</v>
      </c>
      <c s="35" t="s">
        <v>5</v>
      </c>
      <c s="6" t="s">
        <v>628</v>
      </c>
      <c s="36" t="s">
        <v>99</v>
      </c>
      <c s="37">
        <v>1744.5</v>
      </c>
      <c s="36">
        <v>0</v>
      </c>
      <c s="36">
        <f>ROUND(G276*H276,6)</f>
      </c>
      <c r="L276" s="38">
        <v>0</v>
      </c>
      <c s="32">
        <f>ROUND(ROUND(L276,2)*ROUND(G276,3),2)</f>
      </c>
      <c s="36" t="s">
        <v>408</v>
      </c>
      <c>
        <f>(M276*21)/100</f>
      </c>
      <c t="s">
        <v>27</v>
      </c>
    </row>
    <row r="277" spans="1:5" ht="12.75">
      <c r="A277" s="35" t="s">
        <v>58</v>
      </c>
      <c r="E277" s="39" t="s">
        <v>5</v>
      </c>
    </row>
    <row r="278" spans="1:5" ht="102">
      <c r="A278" s="35" t="s">
        <v>59</v>
      </c>
      <c r="E278" s="40" t="s">
        <v>629</v>
      </c>
    </row>
    <row r="279" spans="1:5" ht="12.75">
      <c r="A279" t="s">
        <v>61</v>
      </c>
      <c r="E279" s="39" t="s">
        <v>5</v>
      </c>
    </row>
    <row r="280" spans="1:13" ht="12.75">
      <c r="A280" t="s">
        <v>49</v>
      </c>
      <c r="C280" s="31" t="s">
        <v>225</v>
      </c>
      <c r="E280" s="33" t="s">
        <v>630</v>
      </c>
      <c r="J280" s="32">
        <f>0</f>
      </c>
      <c s="32">
        <f>0</f>
      </c>
      <c s="32">
        <f>0+L281+L285+L289+L293+L297+L301+L305+L309+L313</f>
      </c>
      <c s="32">
        <f>0+M281+M285+M289+M293+M297+M301+M305+M309+M313</f>
      </c>
    </row>
    <row r="281" spans="1:16" ht="12.75">
      <c r="A281" t="s">
        <v>52</v>
      </c>
      <c s="34" t="s">
        <v>158</v>
      </c>
      <c s="34" t="s">
        <v>631</v>
      </c>
      <c s="35" t="s">
        <v>5</v>
      </c>
      <c s="6" t="s">
        <v>632</v>
      </c>
      <c s="36" t="s">
        <v>65</v>
      </c>
      <c s="37">
        <v>101</v>
      </c>
      <c s="36">
        <v>0</v>
      </c>
      <c s="36">
        <f>ROUND(G281*H281,6)</f>
      </c>
      <c r="L281" s="38">
        <v>0</v>
      </c>
      <c s="32">
        <f>ROUND(ROUND(L281,2)*ROUND(G281,3),2)</f>
      </c>
      <c s="36" t="s">
        <v>408</v>
      </c>
      <c>
        <f>(M281*21)/100</f>
      </c>
      <c t="s">
        <v>27</v>
      </c>
    </row>
    <row r="282" spans="1:5" ht="12.75">
      <c r="A282" s="35" t="s">
        <v>58</v>
      </c>
      <c r="E282" s="39" t="s">
        <v>5</v>
      </c>
    </row>
    <row r="283" spans="1:5" ht="63.75">
      <c r="A283" s="35" t="s">
        <v>59</v>
      </c>
      <c r="E283" s="40" t="s">
        <v>633</v>
      </c>
    </row>
    <row r="284" spans="1:5" ht="12.75">
      <c r="A284" t="s">
        <v>61</v>
      </c>
      <c r="E284" s="39" t="s">
        <v>5</v>
      </c>
    </row>
    <row r="285" spans="1:16" ht="12.75">
      <c r="A285" t="s">
        <v>52</v>
      </c>
      <c s="34" t="s">
        <v>162</v>
      </c>
      <c s="34" t="s">
        <v>634</v>
      </c>
      <c s="35" t="s">
        <v>5</v>
      </c>
      <c s="6" t="s">
        <v>635</v>
      </c>
      <c s="36" t="s">
        <v>498</v>
      </c>
      <c s="37">
        <v>16.06</v>
      </c>
      <c s="36">
        <v>0</v>
      </c>
      <c s="36">
        <f>ROUND(G285*H285,6)</f>
      </c>
      <c r="L285" s="38">
        <v>0</v>
      </c>
      <c s="32">
        <f>ROUND(ROUND(L285,2)*ROUND(G285,3),2)</f>
      </c>
      <c s="36" t="s">
        <v>408</v>
      </c>
      <c>
        <f>(M285*21)/100</f>
      </c>
      <c t="s">
        <v>27</v>
      </c>
    </row>
    <row r="286" spans="1:5" ht="12.75">
      <c r="A286" s="35" t="s">
        <v>58</v>
      </c>
      <c r="E286" s="39" t="s">
        <v>5</v>
      </c>
    </row>
    <row r="287" spans="1:5" ht="51">
      <c r="A287" s="35" t="s">
        <v>59</v>
      </c>
      <c r="E287" s="40" t="s">
        <v>636</v>
      </c>
    </row>
    <row r="288" spans="1:5" ht="267.75">
      <c r="A288" t="s">
        <v>61</v>
      </c>
      <c r="E288" s="39" t="s">
        <v>637</v>
      </c>
    </row>
    <row r="289" spans="1:16" ht="12.75">
      <c r="A289" t="s">
        <v>52</v>
      </c>
      <c s="34" t="s">
        <v>166</v>
      </c>
      <c s="34" t="s">
        <v>638</v>
      </c>
      <c s="35" t="s">
        <v>5</v>
      </c>
      <c s="6" t="s">
        <v>639</v>
      </c>
      <c s="36" t="s">
        <v>498</v>
      </c>
      <c s="37">
        <v>49.19</v>
      </c>
      <c s="36">
        <v>0</v>
      </c>
      <c s="36">
        <f>ROUND(G289*H289,6)</f>
      </c>
      <c r="L289" s="38">
        <v>0</v>
      </c>
      <c s="32">
        <f>ROUND(ROUND(L289,2)*ROUND(G289,3),2)</f>
      </c>
      <c s="36" t="s">
        <v>408</v>
      </c>
      <c>
        <f>(M289*21)/100</f>
      </c>
      <c t="s">
        <v>27</v>
      </c>
    </row>
    <row r="290" spans="1:5" ht="12.75">
      <c r="A290" s="35" t="s">
        <v>58</v>
      </c>
      <c r="E290" s="39" t="s">
        <v>5</v>
      </c>
    </row>
    <row r="291" spans="1:5" ht="114.75">
      <c r="A291" s="35" t="s">
        <v>59</v>
      </c>
      <c r="E291" s="40" t="s">
        <v>640</v>
      </c>
    </row>
    <row r="292" spans="1:5" ht="267.75">
      <c r="A292" t="s">
        <v>61</v>
      </c>
      <c r="E292" s="39" t="s">
        <v>637</v>
      </c>
    </row>
    <row r="293" spans="1:16" ht="12.75">
      <c r="A293" t="s">
        <v>52</v>
      </c>
      <c s="34" t="s">
        <v>170</v>
      </c>
      <c s="34" t="s">
        <v>641</v>
      </c>
      <c s="35" t="s">
        <v>5</v>
      </c>
      <c s="6" t="s">
        <v>642</v>
      </c>
      <c s="36" t="s">
        <v>65</v>
      </c>
      <c s="37">
        <v>18</v>
      </c>
      <c s="36">
        <v>0</v>
      </c>
      <c s="36">
        <f>ROUND(G293*H293,6)</f>
      </c>
      <c r="L293" s="38">
        <v>0</v>
      </c>
      <c s="32">
        <f>ROUND(ROUND(L293,2)*ROUND(G293,3),2)</f>
      </c>
      <c s="36" t="s">
        <v>408</v>
      </c>
      <c>
        <f>(M293*21)/100</f>
      </c>
      <c t="s">
        <v>27</v>
      </c>
    </row>
    <row r="294" spans="1:5" ht="12.75">
      <c r="A294" s="35" t="s">
        <v>58</v>
      </c>
      <c r="E294" s="39" t="s">
        <v>5</v>
      </c>
    </row>
    <row r="295" spans="1:5" ht="51">
      <c r="A295" s="35" t="s">
        <v>59</v>
      </c>
      <c r="E295" s="40" t="s">
        <v>643</v>
      </c>
    </row>
    <row r="296" spans="1:5" ht="12.75">
      <c r="A296" t="s">
        <v>61</v>
      </c>
      <c r="E296" s="39" t="s">
        <v>5</v>
      </c>
    </row>
    <row r="297" spans="1:16" ht="12.75">
      <c r="A297" t="s">
        <v>52</v>
      </c>
      <c s="34" t="s">
        <v>176</v>
      </c>
      <c s="34" t="s">
        <v>644</v>
      </c>
      <c s="35" t="s">
        <v>5</v>
      </c>
      <c s="6" t="s">
        <v>645</v>
      </c>
      <c s="36" t="s">
        <v>65</v>
      </c>
      <c s="37">
        <v>0.481</v>
      </c>
      <c s="36">
        <v>0</v>
      </c>
      <c s="36">
        <f>ROUND(G297*H297,6)</f>
      </c>
      <c r="L297" s="38">
        <v>0</v>
      </c>
      <c s="32">
        <f>ROUND(ROUND(L297,2)*ROUND(G297,3),2)</f>
      </c>
      <c s="36" t="s">
        <v>408</v>
      </c>
      <c>
        <f>(M297*21)/100</f>
      </c>
      <c t="s">
        <v>27</v>
      </c>
    </row>
    <row r="298" spans="1:5" ht="12.75">
      <c r="A298" s="35" t="s">
        <v>58</v>
      </c>
      <c r="E298" s="39" t="s">
        <v>5</v>
      </c>
    </row>
    <row r="299" spans="1:5" ht="89.25">
      <c r="A299" s="35" t="s">
        <v>59</v>
      </c>
      <c r="E299" s="40" t="s">
        <v>646</v>
      </c>
    </row>
    <row r="300" spans="1:5" ht="38.25">
      <c r="A300" t="s">
        <v>61</v>
      </c>
      <c r="E300" s="39" t="s">
        <v>647</v>
      </c>
    </row>
    <row r="301" spans="1:16" ht="12.75">
      <c r="A301" t="s">
        <v>52</v>
      </c>
      <c s="34" t="s">
        <v>181</v>
      </c>
      <c s="34" t="s">
        <v>648</v>
      </c>
      <c s="35" t="s">
        <v>5</v>
      </c>
      <c s="6" t="s">
        <v>649</v>
      </c>
      <c s="36" t="s">
        <v>65</v>
      </c>
      <c s="37">
        <v>33.12</v>
      </c>
      <c s="36">
        <v>0</v>
      </c>
      <c s="36">
        <f>ROUND(G301*H301,6)</f>
      </c>
      <c r="L301" s="38">
        <v>0</v>
      </c>
      <c s="32">
        <f>ROUND(ROUND(L301,2)*ROUND(G301,3),2)</f>
      </c>
      <c s="36" t="s">
        <v>408</v>
      </c>
      <c>
        <f>(M301*21)/100</f>
      </c>
      <c t="s">
        <v>27</v>
      </c>
    </row>
    <row r="302" spans="1:5" ht="12.75">
      <c r="A302" s="35" t="s">
        <v>58</v>
      </c>
      <c r="E302" s="39" t="s">
        <v>5</v>
      </c>
    </row>
    <row r="303" spans="1:5" ht="38.25">
      <c r="A303" s="35" t="s">
        <v>59</v>
      </c>
      <c r="E303" s="40" t="s">
        <v>650</v>
      </c>
    </row>
    <row r="304" spans="1:5" ht="51">
      <c r="A304" t="s">
        <v>61</v>
      </c>
      <c r="E304" s="39" t="s">
        <v>651</v>
      </c>
    </row>
    <row r="305" spans="1:16" ht="12.75">
      <c r="A305" t="s">
        <v>52</v>
      </c>
      <c s="34" t="s">
        <v>185</v>
      </c>
      <c s="34" t="s">
        <v>652</v>
      </c>
      <c s="35" t="s">
        <v>5</v>
      </c>
      <c s="6" t="s">
        <v>653</v>
      </c>
      <c s="36" t="s">
        <v>65</v>
      </c>
      <c s="37">
        <v>12</v>
      </c>
      <c s="36">
        <v>0</v>
      </c>
      <c s="36">
        <f>ROUND(G305*H305,6)</f>
      </c>
      <c r="L305" s="38">
        <v>0</v>
      </c>
      <c s="32">
        <f>ROUND(ROUND(L305,2)*ROUND(G305,3),2)</f>
      </c>
      <c s="36" t="s">
        <v>408</v>
      </c>
      <c>
        <f>(M305*21)/100</f>
      </c>
      <c t="s">
        <v>27</v>
      </c>
    </row>
    <row r="306" spans="1:5" ht="12.75">
      <c r="A306" s="35" t="s">
        <v>58</v>
      </c>
      <c r="E306" s="39" t="s">
        <v>5</v>
      </c>
    </row>
    <row r="307" spans="1:5" ht="38.25">
      <c r="A307" s="35" t="s">
        <v>59</v>
      </c>
      <c r="E307" s="40" t="s">
        <v>654</v>
      </c>
    </row>
    <row r="308" spans="1:5" ht="12.75">
      <c r="A308" t="s">
        <v>61</v>
      </c>
      <c r="E308" s="39" t="s">
        <v>5</v>
      </c>
    </row>
    <row r="309" spans="1:16" ht="25.5">
      <c r="A309" t="s">
        <v>52</v>
      </c>
      <c s="34" t="s">
        <v>189</v>
      </c>
      <c s="34" t="s">
        <v>655</v>
      </c>
      <c s="35" t="s">
        <v>5</v>
      </c>
      <c s="6" t="s">
        <v>656</v>
      </c>
      <c s="36" t="s">
        <v>498</v>
      </c>
      <c s="37">
        <v>36.4</v>
      </c>
      <c s="36">
        <v>0</v>
      </c>
      <c s="36">
        <f>ROUND(G309*H309,6)</f>
      </c>
      <c r="L309" s="38">
        <v>0</v>
      </c>
      <c s="32">
        <f>ROUND(ROUND(L309,2)*ROUND(G309,3),2)</f>
      </c>
      <c s="36" t="s">
        <v>456</v>
      </c>
      <c>
        <f>(M309*21)/100</f>
      </c>
      <c t="s">
        <v>27</v>
      </c>
    </row>
    <row r="310" spans="1:5" ht="12.75">
      <c r="A310" s="35" t="s">
        <v>58</v>
      </c>
      <c r="E310" s="39" t="s">
        <v>5</v>
      </c>
    </row>
    <row r="311" spans="1:5" ht="38.25">
      <c r="A311" s="35" t="s">
        <v>59</v>
      </c>
      <c r="E311" s="40" t="s">
        <v>657</v>
      </c>
    </row>
    <row r="312" spans="1:5" ht="25.5">
      <c r="A312" t="s">
        <v>61</v>
      </c>
      <c r="E312" s="39" t="s">
        <v>658</v>
      </c>
    </row>
    <row r="313" spans="1:16" ht="25.5">
      <c r="A313" t="s">
        <v>52</v>
      </c>
      <c s="34" t="s">
        <v>193</v>
      </c>
      <c s="34" t="s">
        <v>659</v>
      </c>
      <c s="35" t="s">
        <v>5</v>
      </c>
      <c s="6" t="s">
        <v>660</v>
      </c>
      <c s="36" t="s">
        <v>65</v>
      </c>
      <c s="37">
        <v>142.627</v>
      </c>
      <c s="36">
        <v>0</v>
      </c>
      <c s="36">
        <f>ROUND(G313*H313,6)</f>
      </c>
      <c r="L313" s="38">
        <v>0</v>
      </c>
      <c s="32">
        <f>ROUND(ROUND(L313,2)*ROUND(G313,3),2)</f>
      </c>
      <c s="36" t="s">
        <v>456</v>
      </c>
      <c>
        <f>(M313*21)/100</f>
      </c>
      <c t="s">
        <v>27</v>
      </c>
    </row>
    <row r="314" spans="1:5" ht="12.75">
      <c r="A314" s="35" t="s">
        <v>58</v>
      </c>
      <c r="E314" s="39" t="s">
        <v>5</v>
      </c>
    </row>
    <row r="315" spans="1:5" ht="38.25">
      <c r="A315" s="35" t="s">
        <v>59</v>
      </c>
      <c r="E315" s="40" t="s">
        <v>661</v>
      </c>
    </row>
    <row r="316" spans="1:5" ht="38.25">
      <c r="A316" t="s">
        <v>61</v>
      </c>
      <c r="E316" s="39" t="s">
        <v>662</v>
      </c>
    </row>
    <row r="317" spans="1:13" ht="12.75">
      <c r="A317" t="s">
        <v>49</v>
      </c>
      <c r="C317" s="31" t="s">
        <v>264</v>
      </c>
      <c r="E317" s="33" t="s">
        <v>663</v>
      </c>
      <c r="J317" s="32">
        <f>0</f>
      </c>
      <c s="32">
        <f>0</f>
      </c>
      <c s="32">
        <f>0+L318</f>
      </c>
      <c s="32">
        <f>0+M318</f>
      </c>
    </row>
    <row r="318" spans="1:16" ht="12.75">
      <c r="A318" t="s">
        <v>52</v>
      </c>
      <c s="34" t="s">
        <v>197</v>
      </c>
      <c s="34" t="s">
        <v>664</v>
      </c>
      <c s="35" t="s">
        <v>5</v>
      </c>
      <c s="6" t="s">
        <v>665</v>
      </c>
      <c s="36" t="s">
        <v>76</v>
      </c>
      <c s="37">
        <v>52</v>
      </c>
      <c s="36">
        <v>0</v>
      </c>
      <c s="36">
        <f>ROUND(G318*H318,6)</f>
      </c>
      <c r="L318" s="38">
        <v>0</v>
      </c>
      <c s="32">
        <f>ROUND(ROUND(L318,2)*ROUND(G318,3),2)</f>
      </c>
      <c s="36" t="s">
        <v>456</v>
      </c>
      <c>
        <f>(M318*21)/100</f>
      </c>
      <c t="s">
        <v>27</v>
      </c>
    </row>
    <row r="319" spans="1:5" ht="12.75">
      <c r="A319" s="35" t="s">
        <v>58</v>
      </c>
      <c r="E319" s="39" t="s">
        <v>5</v>
      </c>
    </row>
    <row r="320" spans="1:5" ht="63.75">
      <c r="A320" s="35" t="s">
        <v>59</v>
      </c>
      <c r="E320" s="40" t="s">
        <v>666</v>
      </c>
    </row>
    <row r="321" spans="1:5" ht="12.75">
      <c r="A321" t="s">
        <v>61</v>
      </c>
      <c r="E321" s="39" t="s">
        <v>667</v>
      </c>
    </row>
    <row r="322" spans="1:13" ht="12.75">
      <c r="A322" t="s">
        <v>49</v>
      </c>
      <c r="C322" s="31" t="s">
        <v>668</v>
      </c>
      <c r="E322" s="33" t="s">
        <v>669</v>
      </c>
      <c r="J322" s="32">
        <f>0</f>
      </c>
      <c s="32">
        <f>0</f>
      </c>
      <c s="32">
        <f>0+L323+L327+L331+L335+L339+L343+L347+L351+L355+L359+L363+L367+L371+L375+L379+L383+L387+L391</f>
      </c>
      <c s="32">
        <f>0+M323+M327+M331+M335+M339+M343+M347+M351+M355+M359+M363+M367+M371+M375+M379+M383+M387+M391</f>
      </c>
    </row>
    <row r="323" spans="1:16" ht="12.75">
      <c r="A323" t="s">
        <v>52</v>
      </c>
      <c s="34" t="s">
        <v>201</v>
      </c>
      <c s="34" t="s">
        <v>670</v>
      </c>
      <c s="35" t="s">
        <v>5</v>
      </c>
      <c s="6" t="s">
        <v>671</v>
      </c>
      <c s="36" t="s">
        <v>179</v>
      </c>
      <c s="37">
        <v>115</v>
      </c>
      <c s="36">
        <v>0</v>
      </c>
      <c s="36">
        <f>ROUND(G323*H323,6)</f>
      </c>
      <c r="L323" s="38">
        <v>0</v>
      </c>
      <c s="32">
        <f>ROUND(ROUND(L323,2)*ROUND(G323,3),2)</f>
      </c>
      <c s="36" t="s">
        <v>408</v>
      </c>
      <c>
        <f>(M323*21)/100</f>
      </c>
      <c t="s">
        <v>27</v>
      </c>
    </row>
    <row r="324" spans="1:5" ht="12.75">
      <c r="A324" s="35" t="s">
        <v>58</v>
      </c>
      <c r="E324" s="39" t="s">
        <v>5</v>
      </c>
    </row>
    <row r="325" spans="1:5" ht="38.25">
      <c r="A325" s="35" t="s">
        <v>59</v>
      </c>
      <c r="E325" s="40" t="s">
        <v>672</v>
      </c>
    </row>
    <row r="326" spans="1:5" ht="12.75">
      <c r="A326" t="s">
        <v>61</v>
      </c>
      <c r="E326" s="39" t="s">
        <v>554</v>
      </c>
    </row>
    <row r="327" spans="1:16" ht="12.75">
      <c r="A327" t="s">
        <v>52</v>
      </c>
      <c s="34" t="s">
        <v>205</v>
      </c>
      <c s="34" t="s">
        <v>673</v>
      </c>
      <c s="35" t="s">
        <v>5</v>
      </c>
      <c s="6" t="s">
        <v>674</v>
      </c>
      <c s="36" t="s">
        <v>675</v>
      </c>
      <c s="37">
        <v>8</v>
      </c>
      <c s="36">
        <v>0</v>
      </c>
      <c s="36">
        <f>ROUND(G327*H327,6)</f>
      </c>
      <c r="L327" s="38">
        <v>0</v>
      </c>
      <c s="32">
        <f>ROUND(ROUND(L327,2)*ROUND(G327,3),2)</f>
      </c>
      <c s="36" t="s">
        <v>408</v>
      </c>
      <c>
        <f>(M327*21)/100</f>
      </c>
      <c t="s">
        <v>27</v>
      </c>
    </row>
    <row r="328" spans="1:5" ht="12.75">
      <c r="A328" s="35" t="s">
        <v>58</v>
      </c>
      <c r="E328" s="39" t="s">
        <v>5</v>
      </c>
    </row>
    <row r="329" spans="1:5" ht="38.25">
      <c r="A329" s="35" t="s">
        <v>59</v>
      </c>
      <c r="E329" s="40" t="s">
        <v>676</v>
      </c>
    </row>
    <row r="330" spans="1:5" ht="12.75">
      <c r="A330" t="s">
        <v>61</v>
      </c>
      <c r="E330" s="39" t="s">
        <v>554</v>
      </c>
    </row>
    <row r="331" spans="1:16" ht="12.75">
      <c r="A331" t="s">
        <v>52</v>
      </c>
      <c s="34" t="s">
        <v>209</v>
      </c>
      <c s="34" t="s">
        <v>677</v>
      </c>
      <c s="35" t="s">
        <v>5</v>
      </c>
      <c s="6" t="s">
        <v>678</v>
      </c>
      <c s="36" t="s">
        <v>179</v>
      </c>
      <c s="37">
        <v>115</v>
      </c>
      <c s="36">
        <v>0</v>
      </c>
      <c s="36">
        <f>ROUND(G331*H331,6)</f>
      </c>
      <c r="L331" s="38">
        <v>0</v>
      </c>
      <c s="32">
        <f>ROUND(ROUND(L331,2)*ROUND(G331,3),2)</f>
      </c>
      <c s="36" t="s">
        <v>408</v>
      </c>
      <c>
        <f>(M331*21)/100</f>
      </c>
      <c t="s">
        <v>27</v>
      </c>
    </row>
    <row r="332" spans="1:5" ht="12.75">
      <c r="A332" s="35" t="s">
        <v>58</v>
      </c>
      <c r="E332" s="39" t="s">
        <v>5</v>
      </c>
    </row>
    <row r="333" spans="1:5" ht="38.25">
      <c r="A333" s="35" t="s">
        <v>59</v>
      </c>
      <c r="E333" s="40" t="s">
        <v>679</v>
      </c>
    </row>
    <row r="334" spans="1:5" ht="12.75">
      <c r="A334" t="s">
        <v>61</v>
      </c>
      <c r="E334" s="39" t="s">
        <v>554</v>
      </c>
    </row>
    <row r="335" spans="1:16" ht="12.75">
      <c r="A335" t="s">
        <v>52</v>
      </c>
      <c s="34" t="s">
        <v>213</v>
      </c>
      <c s="34" t="s">
        <v>680</v>
      </c>
      <c s="35" t="s">
        <v>5</v>
      </c>
      <c s="6" t="s">
        <v>681</v>
      </c>
      <c s="36" t="s">
        <v>179</v>
      </c>
      <c s="37">
        <v>56</v>
      </c>
      <c s="36">
        <v>0</v>
      </c>
      <c s="36">
        <f>ROUND(G335*H335,6)</f>
      </c>
      <c r="L335" s="38">
        <v>0</v>
      </c>
      <c s="32">
        <f>ROUND(ROUND(L335,2)*ROUND(G335,3),2)</f>
      </c>
      <c s="36" t="s">
        <v>408</v>
      </c>
      <c>
        <f>(M335*21)/100</f>
      </c>
      <c t="s">
        <v>27</v>
      </c>
    </row>
    <row r="336" spans="1:5" ht="12.75">
      <c r="A336" s="35" t="s">
        <v>58</v>
      </c>
      <c r="E336" s="39" t="s">
        <v>5</v>
      </c>
    </row>
    <row r="337" spans="1:5" ht="38.25">
      <c r="A337" s="35" t="s">
        <v>59</v>
      </c>
      <c r="E337" s="40" t="s">
        <v>682</v>
      </c>
    </row>
    <row r="338" spans="1:5" ht="38.25">
      <c r="A338" t="s">
        <v>61</v>
      </c>
      <c r="E338" s="39" t="s">
        <v>683</v>
      </c>
    </row>
    <row r="339" spans="1:16" ht="25.5">
      <c r="A339" t="s">
        <v>52</v>
      </c>
      <c s="34" t="s">
        <v>217</v>
      </c>
      <c s="34" t="s">
        <v>684</v>
      </c>
      <c s="35" t="s">
        <v>5</v>
      </c>
      <c s="6" t="s">
        <v>685</v>
      </c>
      <c s="36" t="s">
        <v>65</v>
      </c>
      <c s="37">
        <v>335.5</v>
      </c>
      <c s="36">
        <v>0</v>
      </c>
      <c s="36">
        <f>ROUND(G339*H339,6)</f>
      </c>
      <c r="L339" s="38">
        <v>0</v>
      </c>
      <c s="32">
        <f>ROUND(ROUND(L339,2)*ROUND(G339,3),2)</f>
      </c>
      <c s="36" t="s">
        <v>408</v>
      </c>
      <c>
        <f>(M339*21)/100</f>
      </c>
      <c t="s">
        <v>27</v>
      </c>
    </row>
    <row r="340" spans="1:5" ht="12.75">
      <c r="A340" s="35" t="s">
        <v>58</v>
      </c>
      <c r="E340" s="39" t="s">
        <v>5</v>
      </c>
    </row>
    <row r="341" spans="1:5" ht="76.5">
      <c r="A341" s="35" t="s">
        <v>59</v>
      </c>
      <c r="E341" s="40" t="s">
        <v>686</v>
      </c>
    </row>
    <row r="342" spans="1:5" ht="63.75">
      <c r="A342" t="s">
        <v>61</v>
      </c>
      <c r="E342" s="39" t="s">
        <v>687</v>
      </c>
    </row>
    <row r="343" spans="1:16" ht="12.75">
      <c r="A343" t="s">
        <v>52</v>
      </c>
      <c s="34" t="s">
        <v>221</v>
      </c>
      <c s="34" t="s">
        <v>688</v>
      </c>
      <c s="35" t="s">
        <v>5</v>
      </c>
      <c s="6" t="s">
        <v>689</v>
      </c>
      <c s="36" t="s">
        <v>65</v>
      </c>
      <c s="37">
        <v>28</v>
      </c>
      <c s="36">
        <v>0</v>
      </c>
      <c s="36">
        <f>ROUND(G343*H343,6)</f>
      </c>
      <c r="L343" s="38">
        <v>0</v>
      </c>
      <c s="32">
        <f>ROUND(ROUND(L343,2)*ROUND(G343,3),2)</f>
      </c>
      <c s="36" t="s">
        <v>408</v>
      </c>
      <c>
        <f>(M343*21)/100</f>
      </c>
      <c t="s">
        <v>27</v>
      </c>
    </row>
    <row r="344" spans="1:5" ht="12.75">
      <c r="A344" s="35" t="s">
        <v>58</v>
      </c>
      <c r="E344" s="39" t="s">
        <v>5</v>
      </c>
    </row>
    <row r="345" spans="1:5" ht="51">
      <c r="A345" s="35" t="s">
        <v>59</v>
      </c>
      <c r="E345" s="40" t="s">
        <v>690</v>
      </c>
    </row>
    <row r="346" spans="1:5" ht="38.25">
      <c r="A346" t="s">
        <v>61</v>
      </c>
      <c r="E346" s="39" t="s">
        <v>691</v>
      </c>
    </row>
    <row r="347" spans="1:16" ht="12.75">
      <c r="A347" t="s">
        <v>52</v>
      </c>
      <c s="34" t="s">
        <v>225</v>
      </c>
      <c s="34" t="s">
        <v>692</v>
      </c>
      <c s="35" t="s">
        <v>5</v>
      </c>
      <c s="6" t="s">
        <v>693</v>
      </c>
      <c s="36" t="s">
        <v>65</v>
      </c>
      <c s="37">
        <v>307.5</v>
      </c>
      <c s="36">
        <v>0</v>
      </c>
      <c s="36">
        <f>ROUND(G347*H347,6)</f>
      </c>
      <c r="L347" s="38">
        <v>0</v>
      </c>
      <c s="32">
        <f>ROUND(ROUND(L347,2)*ROUND(G347,3),2)</f>
      </c>
      <c s="36" t="s">
        <v>408</v>
      </c>
      <c>
        <f>(M347*21)/100</f>
      </c>
      <c t="s">
        <v>27</v>
      </c>
    </row>
    <row r="348" spans="1:5" ht="12.75">
      <c r="A348" s="35" t="s">
        <v>58</v>
      </c>
      <c r="E348" s="39" t="s">
        <v>5</v>
      </c>
    </row>
    <row r="349" spans="1:5" ht="89.25">
      <c r="A349" s="35" t="s">
        <v>59</v>
      </c>
      <c r="E349" s="40" t="s">
        <v>694</v>
      </c>
    </row>
    <row r="350" spans="1:5" ht="51">
      <c r="A350" t="s">
        <v>61</v>
      </c>
      <c r="E350" s="39" t="s">
        <v>695</v>
      </c>
    </row>
    <row r="351" spans="1:16" ht="12.75">
      <c r="A351" t="s">
        <v>52</v>
      </c>
      <c s="34" t="s">
        <v>229</v>
      </c>
      <c s="34" t="s">
        <v>696</v>
      </c>
      <c s="35" t="s">
        <v>5</v>
      </c>
      <c s="6" t="s">
        <v>697</v>
      </c>
      <c s="36" t="s">
        <v>179</v>
      </c>
      <c s="37">
        <v>64</v>
      </c>
      <c s="36">
        <v>0</v>
      </c>
      <c s="36">
        <f>ROUND(G351*H351,6)</f>
      </c>
      <c r="L351" s="38">
        <v>0</v>
      </c>
      <c s="32">
        <f>ROUND(ROUND(L351,2)*ROUND(G351,3),2)</f>
      </c>
      <c s="36" t="s">
        <v>408</v>
      </c>
      <c>
        <f>(M351*21)/100</f>
      </c>
      <c t="s">
        <v>27</v>
      </c>
    </row>
    <row r="352" spans="1:5" ht="12.75">
      <c r="A352" s="35" t="s">
        <v>58</v>
      </c>
      <c r="E352" s="39" t="s">
        <v>5</v>
      </c>
    </row>
    <row r="353" spans="1:5" ht="51">
      <c r="A353" s="35" t="s">
        <v>59</v>
      </c>
      <c r="E353" s="40" t="s">
        <v>698</v>
      </c>
    </row>
    <row r="354" spans="1:5" ht="51">
      <c r="A354" t="s">
        <v>61</v>
      </c>
      <c r="E354" s="39" t="s">
        <v>695</v>
      </c>
    </row>
    <row r="355" spans="1:16" ht="12.75">
      <c r="A355" t="s">
        <v>52</v>
      </c>
      <c s="34" t="s">
        <v>233</v>
      </c>
      <c s="34" t="s">
        <v>699</v>
      </c>
      <c s="35" t="s">
        <v>5</v>
      </c>
      <c s="6" t="s">
        <v>700</v>
      </c>
      <c s="36" t="s">
        <v>65</v>
      </c>
      <c s="37">
        <v>102.5</v>
      </c>
      <c s="36">
        <v>0</v>
      </c>
      <c s="36">
        <f>ROUND(G355*H355,6)</f>
      </c>
      <c r="L355" s="38">
        <v>0</v>
      </c>
      <c s="32">
        <f>ROUND(ROUND(L355,2)*ROUND(G355,3),2)</f>
      </c>
      <c s="36" t="s">
        <v>408</v>
      </c>
      <c>
        <f>(M355*21)/100</f>
      </c>
      <c t="s">
        <v>27</v>
      </c>
    </row>
    <row r="356" spans="1:5" ht="12.75">
      <c r="A356" s="35" t="s">
        <v>58</v>
      </c>
      <c r="E356" s="39" t="s">
        <v>5</v>
      </c>
    </row>
    <row r="357" spans="1:5" ht="102">
      <c r="A357" s="35" t="s">
        <v>59</v>
      </c>
      <c r="E357" s="40" t="s">
        <v>701</v>
      </c>
    </row>
    <row r="358" spans="1:5" ht="12.75">
      <c r="A358" t="s">
        <v>61</v>
      </c>
      <c r="E358" s="39" t="s">
        <v>5</v>
      </c>
    </row>
    <row r="359" spans="1:16" ht="12.75">
      <c r="A359" t="s">
        <v>52</v>
      </c>
      <c s="34" t="s">
        <v>237</v>
      </c>
      <c s="34" t="s">
        <v>702</v>
      </c>
      <c s="35" t="s">
        <v>5</v>
      </c>
      <c s="6" t="s">
        <v>703</v>
      </c>
      <c s="36" t="s">
        <v>65</v>
      </c>
      <c s="37">
        <v>42.5</v>
      </c>
      <c s="36">
        <v>0</v>
      </c>
      <c s="36">
        <f>ROUND(G359*H359,6)</f>
      </c>
      <c r="L359" s="38">
        <v>0</v>
      </c>
      <c s="32">
        <f>ROUND(ROUND(L359,2)*ROUND(G359,3),2)</f>
      </c>
      <c s="36" t="s">
        <v>408</v>
      </c>
      <c>
        <f>(M359*21)/100</f>
      </c>
      <c t="s">
        <v>27</v>
      </c>
    </row>
    <row r="360" spans="1:5" ht="12.75">
      <c r="A360" s="35" t="s">
        <v>58</v>
      </c>
      <c r="E360" s="39" t="s">
        <v>5</v>
      </c>
    </row>
    <row r="361" spans="1:5" ht="89.25">
      <c r="A361" s="35" t="s">
        <v>59</v>
      </c>
      <c r="E361" s="40" t="s">
        <v>704</v>
      </c>
    </row>
    <row r="362" spans="1:5" ht="204">
      <c r="A362" t="s">
        <v>61</v>
      </c>
      <c r="E362" s="39" t="s">
        <v>705</v>
      </c>
    </row>
    <row r="363" spans="1:16" ht="12.75">
      <c r="A363" t="s">
        <v>52</v>
      </c>
      <c s="34" t="s">
        <v>241</v>
      </c>
      <c s="34" t="s">
        <v>706</v>
      </c>
      <c s="35" t="s">
        <v>5</v>
      </c>
      <c s="6" t="s">
        <v>707</v>
      </c>
      <c s="36" t="s">
        <v>179</v>
      </c>
      <c s="37">
        <v>64</v>
      </c>
      <c s="36">
        <v>0</v>
      </c>
      <c s="36">
        <f>ROUND(G363*H363,6)</f>
      </c>
      <c r="L363" s="38">
        <v>0</v>
      </c>
      <c s="32">
        <f>ROUND(ROUND(L363,2)*ROUND(G363,3),2)</f>
      </c>
      <c s="36" t="s">
        <v>408</v>
      </c>
      <c>
        <f>(M363*21)/100</f>
      </c>
      <c t="s">
        <v>27</v>
      </c>
    </row>
    <row r="364" spans="1:5" ht="12.75">
      <c r="A364" s="35" t="s">
        <v>58</v>
      </c>
      <c r="E364" s="39" t="s">
        <v>5</v>
      </c>
    </row>
    <row r="365" spans="1:5" ht="51">
      <c r="A365" s="35" t="s">
        <v>59</v>
      </c>
      <c r="E365" s="40" t="s">
        <v>708</v>
      </c>
    </row>
    <row r="366" spans="1:5" ht="153">
      <c r="A366" t="s">
        <v>61</v>
      </c>
      <c r="E366" s="39" t="s">
        <v>709</v>
      </c>
    </row>
    <row r="367" spans="1:16" ht="12.75">
      <c r="A367" t="s">
        <v>52</v>
      </c>
      <c s="34" t="s">
        <v>245</v>
      </c>
      <c s="34" t="s">
        <v>710</v>
      </c>
      <c s="35" t="s">
        <v>5</v>
      </c>
      <c s="6" t="s">
        <v>711</v>
      </c>
      <c s="36" t="s">
        <v>179</v>
      </c>
      <c s="37">
        <v>576</v>
      </c>
      <c s="36">
        <v>0</v>
      </c>
      <c s="36">
        <f>ROUND(G367*H367,6)</f>
      </c>
      <c r="L367" s="38">
        <v>0</v>
      </c>
      <c s="32">
        <f>ROUND(ROUND(L367,2)*ROUND(G367,3),2)</f>
      </c>
      <c s="36" t="s">
        <v>408</v>
      </c>
      <c>
        <f>(M367*21)/100</f>
      </c>
      <c t="s">
        <v>27</v>
      </c>
    </row>
    <row r="368" spans="1:5" ht="12.75">
      <c r="A368" s="35" t="s">
        <v>58</v>
      </c>
      <c r="E368" s="39" t="s">
        <v>5</v>
      </c>
    </row>
    <row r="369" spans="1:5" ht="51">
      <c r="A369" s="35" t="s">
        <v>59</v>
      </c>
      <c r="E369" s="40" t="s">
        <v>712</v>
      </c>
    </row>
    <row r="370" spans="1:5" ht="89.25">
      <c r="A370" t="s">
        <v>61</v>
      </c>
      <c r="E370" s="39" t="s">
        <v>713</v>
      </c>
    </row>
    <row r="371" spans="1:16" ht="25.5">
      <c r="A371" t="s">
        <v>52</v>
      </c>
      <c s="34" t="s">
        <v>249</v>
      </c>
      <c s="34" t="s">
        <v>714</v>
      </c>
      <c s="35" t="s">
        <v>5</v>
      </c>
      <c s="6" t="s">
        <v>715</v>
      </c>
      <c s="36" t="s">
        <v>498</v>
      </c>
      <c s="37">
        <v>687.775</v>
      </c>
      <c s="36">
        <v>0</v>
      </c>
      <c s="36">
        <f>ROUND(G371*H371,6)</f>
      </c>
      <c r="L371" s="38">
        <v>0</v>
      </c>
      <c s="32">
        <f>ROUND(ROUND(L371,2)*ROUND(G371,3),2)</f>
      </c>
      <c s="36" t="s">
        <v>716</v>
      </c>
      <c>
        <f>(M371*21)/100</f>
      </c>
      <c t="s">
        <v>27</v>
      </c>
    </row>
    <row r="372" spans="1:5" ht="12.75">
      <c r="A372" s="35" t="s">
        <v>58</v>
      </c>
      <c r="E372" s="39" t="s">
        <v>5</v>
      </c>
    </row>
    <row r="373" spans="1:5" ht="12.75">
      <c r="A373" s="35" t="s">
        <v>59</v>
      </c>
      <c r="E373" s="40" t="s">
        <v>717</v>
      </c>
    </row>
    <row r="374" spans="1:5" ht="127.5">
      <c r="A374" t="s">
        <v>61</v>
      </c>
      <c r="E374" s="39" t="s">
        <v>718</v>
      </c>
    </row>
    <row r="375" spans="1:16" ht="12.75">
      <c r="A375" t="s">
        <v>52</v>
      </c>
      <c s="34" t="s">
        <v>255</v>
      </c>
      <c s="34" t="s">
        <v>719</v>
      </c>
      <c s="35" t="s">
        <v>5</v>
      </c>
      <c s="6" t="s">
        <v>720</v>
      </c>
      <c s="36" t="s">
        <v>65</v>
      </c>
      <c s="37">
        <v>12.9</v>
      </c>
      <c s="36">
        <v>0</v>
      </c>
      <c s="36">
        <f>ROUND(G375*H375,6)</f>
      </c>
      <c r="L375" s="38">
        <v>0</v>
      </c>
      <c s="32">
        <f>ROUND(ROUND(L375,2)*ROUND(G375,3),2)</f>
      </c>
      <c s="36" t="s">
        <v>456</v>
      </c>
      <c>
        <f>(M375*21)/100</f>
      </c>
      <c t="s">
        <v>27</v>
      </c>
    </row>
    <row r="376" spans="1:5" ht="12.75">
      <c r="A376" s="35" t="s">
        <v>58</v>
      </c>
      <c r="E376" s="39" t="s">
        <v>5</v>
      </c>
    </row>
    <row r="377" spans="1:5" ht="51">
      <c r="A377" s="35" t="s">
        <v>59</v>
      </c>
      <c r="E377" s="40" t="s">
        <v>721</v>
      </c>
    </row>
    <row r="378" spans="1:5" ht="12.75">
      <c r="A378" t="s">
        <v>61</v>
      </c>
      <c r="E378" s="39" t="s">
        <v>722</v>
      </c>
    </row>
    <row r="379" spans="1:16" ht="25.5">
      <c r="A379" t="s">
        <v>52</v>
      </c>
      <c s="34" t="s">
        <v>256</v>
      </c>
      <c s="34" t="s">
        <v>723</v>
      </c>
      <c s="35" t="s">
        <v>5</v>
      </c>
      <c s="6" t="s">
        <v>724</v>
      </c>
      <c s="36" t="s">
        <v>343</v>
      </c>
      <c s="37">
        <v>1</v>
      </c>
      <c s="36">
        <v>0</v>
      </c>
      <c s="36">
        <f>ROUND(G379*H379,6)</f>
      </c>
      <c r="L379" s="38">
        <v>0</v>
      </c>
      <c s="32">
        <f>ROUND(ROUND(L379,2)*ROUND(G379,3),2)</f>
      </c>
      <c s="36" t="s">
        <v>408</v>
      </c>
      <c>
        <f>(M379*21)/100</f>
      </c>
      <c t="s">
        <v>27</v>
      </c>
    </row>
    <row r="380" spans="1:5" ht="12.75">
      <c r="A380" s="35" t="s">
        <v>58</v>
      </c>
      <c r="E380" s="39" t="s">
        <v>5</v>
      </c>
    </row>
    <row r="381" spans="1:5" ht="38.25">
      <c r="A381" s="35" t="s">
        <v>59</v>
      </c>
      <c r="E381" s="40" t="s">
        <v>725</v>
      </c>
    </row>
    <row r="382" spans="1:5" ht="12.75">
      <c r="A382" t="s">
        <v>61</v>
      </c>
      <c r="E382" s="39" t="s">
        <v>5</v>
      </c>
    </row>
    <row r="383" spans="1:16" ht="12.75">
      <c r="A383" t="s">
        <v>52</v>
      </c>
      <c s="34" t="s">
        <v>260</v>
      </c>
      <c s="34" t="s">
        <v>726</v>
      </c>
      <c s="35" t="s">
        <v>5</v>
      </c>
      <c s="6" t="s">
        <v>727</v>
      </c>
      <c s="36" t="s">
        <v>65</v>
      </c>
      <c s="37">
        <v>28</v>
      </c>
      <c s="36">
        <v>0</v>
      </c>
      <c s="36">
        <f>ROUND(G383*H383,6)</f>
      </c>
      <c r="L383" s="38">
        <v>0</v>
      </c>
      <c s="32">
        <f>ROUND(ROUND(L383,2)*ROUND(G383,3),2)</f>
      </c>
      <c s="36" t="s">
        <v>456</v>
      </c>
      <c>
        <f>(M383*21)/100</f>
      </c>
      <c t="s">
        <v>27</v>
      </c>
    </row>
    <row r="384" spans="1:5" ht="12.75">
      <c r="A384" s="35" t="s">
        <v>58</v>
      </c>
      <c r="E384" s="39" t="s">
        <v>5</v>
      </c>
    </row>
    <row r="385" spans="1:5" ht="51">
      <c r="A385" s="35" t="s">
        <v>59</v>
      </c>
      <c r="E385" s="40" t="s">
        <v>690</v>
      </c>
    </row>
    <row r="386" spans="1:5" ht="38.25">
      <c r="A386" t="s">
        <v>61</v>
      </c>
      <c r="E386" s="39" t="s">
        <v>691</v>
      </c>
    </row>
    <row r="387" spans="1:16" ht="12.75">
      <c r="A387" t="s">
        <v>52</v>
      </c>
      <c s="34" t="s">
        <v>264</v>
      </c>
      <c s="34" t="s">
        <v>728</v>
      </c>
      <c s="35" t="s">
        <v>5</v>
      </c>
      <c s="6" t="s">
        <v>729</v>
      </c>
      <c s="36" t="s">
        <v>179</v>
      </c>
      <c s="37">
        <v>172</v>
      </c>
      <c s="36">
        <v>0</v>
      </c>
      <c s="36">
        <f>ROUND(G387*H387,6)</f>
      </c>
      <c r="L387" s="38">
        <v>0</v>
      </c>
      <c s="32">
        <f>ROUND(ROUND(L387,2)*ROUND(G387,3),2)</f>
      </c>
      <c s="36" t="s">
        <v>456</v>
      </c>
      <c>
        <f>(M387*21)/100</f>
      </c>
      <c t="s">
        <v>27</v>
      </c>
    </row>
    <row r="388" spans="1:5" ht="12.75">
      <c r="A388" s="35" t="s">
        <v>58</v>
      </c>
      <c r="E388" s="39" t="s">
        <v>5</v>
      </c>
    </row>
    <row r="389" spans="1:5" ht="102">
      <c r="A389" s="35" t="s">
        <v>59</v>
      </c>
      <c r="E389" s="40" t="s">
        <v>730</v>
      </c>
    </row>
    <row r="390" spans="1:5" ht="102">
      <c r="A390" t="s">
        <v>61</v>
      </c>
      <c r="E390" s="39" t="s">
        <v>731</v>
      </c>
    </row>
    <row r="391" spans="1:16" ht="25.5">
      <c r="A391" t="s">
        <v>52</v>
      </c>
      <c s="34" t="s">
        <v>268</v>
      </c>
      <c s="34" t="s">
        <v>732</v>
      </c>
      <c s="35" t="s">
        <v>5</v>
      </c>
      <c s="6" t="s">
        <v>733</v>
      </c>
      <c s="36" t="s">
        <v>179</v>
      </c>
      <c s="37">
        <v>2050</v>
      </c>
      <c s="36">
        <v>0</v>
      </c>
      <c s="36">
        <f>ROUND(G391*H391,6)</f>
      </c>
      <c r="L391" s="38">
        <v>0</v>
      </c>
      <c s="32">
        <f>ROUND(ROUND(L391,2)*ROUND(G391,3),2)</f>
      </c>
      <c s="36" t="s">
        <v>456</v>
      </c>
      <c>
        <f>(M391*21)/100</f>
      </c>
      <c t="s">
        <v>27</v>
      </c>
    </row>
    <row r="392" spans="1:5" ht="12.75">
      <c r="A392" s="35" t="s">
        <v>58</v>
      </c>
      <c r="E392" s="39" t="s">
        <v>5</v>
      </c>
    </row>
    <row r="393" spans="1:5" ht="51">
      <c r="A393" s="35" t="s">
        <v>59</v>
      </c>
      <c r="E393" s="40" t="s">
        <v>734</v>
      </c>
    </row>
    <row r="394" spans="1:5" ht="102">
      <c r="A394" t="s">
        <v>61</v>
      </c>
      <c r="E394" s="39" t="s">
        <v>735</v>
      </c>
    </row>
    <row r="395" spans="1:13" ht="12.75">
      <c r="A395" t="s">
        <v>49</v>
      </c>
      <c r="C395" s="31" t="s">
        <v>293</v>
      </c>
      <c r="E395" s="33" t="s">
        <v>736</v>
      </c>
      <c r="J395" s="32">
        <f>0</f>
      </c>
      <c s="32">
        <f>0</f>
      </c>
      <c s="32">
        <f>0+L396+L400+L404</f>
      </c>
      <c s="32">
        <f>0+M396+M400+M404</f>
      </c>
    </row>
    <row r="396" spans="1:16" ht="25.5">
      <c r="A396" t="s">
        <v>52</v>
      </c>
      <c s="34" t="s">
        <v>273</v>
      </c>
      <c s="34" t="s">
        <v>737</v>
      </c>
      <c s="35" t="s">
        <v>5</v>
      </c>
      <c s="6" t="s">
        <v>738</v>
      </c>
      <c s="36" t="s">
        <v>179</v>
      </c>
      <c s="37">
        <v>73.5</v>
      </c>
      <c s="36">
        <v>0</v>
      </c>
      <c s="36">
        <f>ROUND(G396*H396,6)</f>
      </c>
      <c r="L396" s="38">
        <v>0</v>
      </c>
      <c s="32">
        <f>ROUND(ROUND(L396,2)*ROUND(G396,3),2)</f>
      </c>
      <c s="36" t="s">
        <v>408</v>
      </c>
      <c>
        <f>(M396*21)/100</f>
      </c>
      <c t="s">
        <v>27</v>
      </c>
    </row>
    <row r="397" spans="1:5" ht="12.75">
      <c r="A397" s="35" t="s">
        <v>58</v>
      </c>
      <c r="E397" s="39" t="s">
        <v>5</v>
      </c>
    </row>
    <row r="398" spans="1:5" ht="89.25">
      <c r="A398" s="35" t="s">
        <v>59</v>
      </c>
      <c r="E398" s="40" t="s">
        <v>739</v>
      </c>
    </row>
    <row r="399" spans="1:5" ht="12.75">
      <c r="A399" t="s">
        <v>61</v>
      </c>
      <c r="E399" s="39" t="s">
        <v>5</v>
      </c>
    </row>
    <row r="400" spans="1:16" ht="12.75">
      <c r="A400" t="s">
        <v>52</v>
      </c>
      <c s="34" t="s">
        <v>276</v>
      </c>
      <c s="34" t="s">
        <v>740</v>
      </c>
      <c s="35" t="s">
        <v>5</v>
      </c>
      <c s="6" t="s">
        <v>741</v>
      </c>
      <c s="36" t="s">
        <v>179</v>
      </c>
      <c s="37">
        <v>133.5</v>
      </c>
      <c s="36">
        <v>0</v>
      </c>
      <c s="36">
        <f>ROUND(G400*H400,6)</f>
      </c>
      <c r="L400" s="38">
        <v>0</v>
      </c>
      <c s="32">
        <f>ROUND(ROUND(L400,2)*ROUND(G400,3),2)</f>
      </c>
      <c s="36" t="s">
        <v>408</v>
      </c>
      <c>
        <f>(M400*21)/100</f>
      </c>
      <c t="s">
        <v>27</v>
      </c>
    </row>
    <row r="401" spans="1:5" ht="12.75">
      <c r="A401" s="35" t="s">
        <v>58</v>
      </c>
      <c r="E401" s="39" t="s">
        <v>5</v>
      </c>
    </row>
    <row r="402" spans="1:5" ht="38.25">
      <c r="A402" s="35" t="s">
        <v>59</v>
      </c>
      <c r="E402" s="40" t="s">
        <v>742</v>
      </c>
    </row>
    <row r="403" spans="1:5" ht="76.5">
      <c r="A403" t="s">
        <v>61</v>
      </c>
      <c r="E403" s="39" t="s">
        <v>743</v>
      </c>
    </row>
    <row r="404" spans="1:16" ht="12.75">
      <c r="A404" t="s">
        <v>52</v>
      </c>
      <c s="34" t="s">
        <v>279</v>
      </c>
      <c s="34" t="s">
        <v>744</v>
      </c>
      <c s="35" t="s">
        <v>5</v>
      </c>
      <c s="6" t="s">
        <v>745</v>
      </c>
      <c s="36" t="s">
        <v>65</v>
      </c>
      <c s="37">
        <v>8.014</v>
      </c>
      <c s="36">
        <v>0</v>
      </c>
      <c s="36">
        <f>ROUND(G404*H404,6)</f>
      </c>
      <c r="L404" s="38">
        <v>0</v>
      </c>
      <c s="32">
        <f>ROUND(ROUND(L404,2)*ROUND(G404,3),2)</f>
      </c>
      <c s="36" t="s">
        <v>408</v>
      </c>
      <c>
        <f>(M404*21)/100</f>
      </c>
      <c t="s">
        <v>27</v>
      </c>
    </row>
    <row r="405" spans="1:5" ht="12.75">
      <c r="A405" s="35" t="s">
        <v>58</v>
      </c>
      <c r="E405" s="39" t="s">
        <v>5</v>
      </c>
    </row>
    <row r="406" spans="1:5" ht="38.25">
      <c r="A406" s="35" t="s">
        <v>59</v>
      </c>
      <c r="E406" s="40" t="s">
        <v>746</v>
      </c>
    </row>
    <row r="407" spans="1:5" ht="331.5">
      <c r="A407" t="s">
        <v>61</v>
      </c>
      <c r="E407" s="39" t="s">
        <v>747</v>
      </c>
    </row>
    <row r="408" spans="1:13" ht="12.75">
      <c r="A408" t="s">
        <v>49</v>
      </c>
      <c r="C408" s="31" t="s">
        <v>748</v>
      </c>
      <c r="E408" s="33" t="s">
        <v>749</v>
      </c>
      <c r="J408" s="32">
        <f>0</f>
      </c>
      <c s="32">
        <f>0</f>
      </c>
      <c s="32">
        <f>0+L409+L413+L417+L421</f>
      </c>
      <c s="32">
        <f>0+M409+M413+M417+M421</f>
      </c>
    </row>
    <row r="409" spans="1:16" ht="25.5">
      <c r="A409" t="s">
        <v>52</v>
      </c>
      <c s="34" t="s">
        <v>283</v>
      </c>
      <c s="34" t="s">
        <v>750</v>
      </c>
      <c s="35" t="s">
        <v>5</v>
      </c>
      <c s="6" t="s">
        <v>751</v>
      </c>
      <c s="36" t="s">
        <v>179</v>
      </c>
      <c s="37">
        <v>550.99</v>
      </c>
      <c s="36">
        <v>0</v>
      </c>
      <c s="36">
        <f>ROUND(G409*H409,6)</f>
      </c>
      <c r="L409" s="38">
        <v>0</v>
      </c>
      <c s="32">
        <f>ROUND(ROUND(L409,2)*ROUND(G409,3),2)</f>
      </c>
      <c s="36" t="s">
        <v>408</v>
      </c>
      <c>
        <f>(M409*21)/100</f>
      </c>
      <c t="s">
        <v>27</v>
      </c>
    </row>
    <row r="410" spans="1:5" ht="12.75">
      <c r="A410" s="35" t="s">
        <v>58</v>
      </c>
      <c r="E410" s="39" t="s">
        <v>5</v>
      </c>
    </row>
    <row r="411" spans="1:5" ht="140.25">
      <c r="A411" s="35" t="s">
        <v>59</v>
      </c>
      <c r="E411" s="40" t="s">
        <v>752</v>
      </c>
    </row>
    <row r="412" spans="1:5" ht="12.75">
      <c r="A412" t="s">
        <v>61</v>
      </c>
      <c r="E412" s="39" t="s">
        <v>5</v>
      </c>
    </row>
    <row r="413" spans="1:16" ht="25.5">
      <c r="A413" t="s">
        <v>52</v>
      </c>
      <c s="34" t="s">
        <v>286</v>
      </c>
      <c s="34" t="s">
        <v>753</v>
      </c>
      <c s="35" t="s">
        <v>5</v>
      </c>
      <c s="6" t="s">
        <v>754</v>
      </c>
      <c s="36" t="s">
        <v>179</v>
      </c>
      <c s="37">
        <v>550.99</v>
      </c>
      <c s="36">
        <v>0</v>
      </c>
      <c s="36">
        <f>ROUND(G413*H413,6)</f>
      </c>
      <c r="L413" s="38">
        <v>0</v>
      </c>
      <c s="32">
        <f>ROUND(ROUND(L413,2)*ROUND(G413,3),2)</f>
      </c>
      <c s="36" t="s">
        <v>408</v>
      </c>
      <c>
        <f>(M413*21)/100</f>
      </c>
      <c t="s">
        <v>27</v>
      </c>
    </row>
    <row r="414" spans="1:5" ht="12.75">
      <c r="A414" s="35" t="s">
        <v>58</v>
      </c>
      <c r="E414" s="39" t="s">
        <v>5</v>
      </c>
    </row>
    <row r="415" spans="1:5" ht="140.25">
      <c r="A415" s="35" t="s">
        <v>59</v>
      </c>
      <c r="E415" s="40" t="s">
        <v>755</v>
      </c>
    </row>
    <row r="416" spans="1:5" ht="191.25">
      <c r="A416" t="s">
        <v>61</v>
      </c>
      <c r="E416" s="39" t="s">
        <v>756</v>
      </c>
    </row>
    <row r="417" spans="1:16" ht="12.75">
      <c r="A417" t="s">
        <v>52</v>
      </c>
      <c s="34" t="s">
        <v>287</v>
      </c>
      <c s="34" t="s">
        <v>757</v>
      </c>
      <c s="35" t="s">
        <v>5</v>
      </c>
      <c s="6" t="s">
        <v>758</v>
      </c>
      <c s="36" t="s">
        <v>179</v>
      </c>
      <c s="37">
        <v>200.09</v>
      </c>
      <c s="36">
        <v>0</v>
      </c>
      <c s="36">
        <f>ROUND(G417*H417,6)</f>
      </c>
      <c r="L417" s="38">
        <v>0</v>
      </c>
      <c s="32">
        <f>ROUND(ROUND(L417,2)*ROUND(G417,3),2)</f>
      </c>
      <c s="36" t="s">
        <v>408</v>
      </c>
      <c>
        <f>(M417*21)/100</f>
      </c>
      <c t="s">
        <v>27</v>
      </c>
    </row>
    <row r="418" spans="1:5" ht="12.75">
      <c r="A418" s="35" t="s">
        <v>58</v>
      </c>
      <c r="E418" s="39" t="s">
        <v>5</v>
      </c>
    </row>
    <row r="419" spans="1:5" ht="51">
      <c r="A419" s="35" t="s">
        <v>59</v>
      </c>
      <c r="E419" s="40" t="s">
        <v>759</v>
      </c>
    </row>
    <row r="420" spans="1:5" ht="38.25">
      <c r="A420" t="s">
        <v>61</v>
      </c>
      <c r="E420" s="39" t="s">
        <v>760</v>
      </c>
    </row>
    <row r="421" spans="1:16" ht="12.75">
      <c r="A421" t="s">
        <v>52</v>
      </c>
      <c s="34" t="s">
        <v>288</v>
      </c>
      <c s="34" t="s">
        <v>761</v>
      </c>
      <c s="35" t="s">
        <v>5</v>
      </c>
      <c s="6" t="s">
        <v>762</v>
      </c>
      <c s="36" t="s">
        <v>179</v>
      </c>
      <c s="37">
        <v>550.99</v>
      </c>
      <c s="36">
        <v>0</v>
      </c>
      <c s="36">
        <f>ROUND(G421*H421,6)</f>
      </c>
      <c r="L421" s="38">
        <v>0</v>
      </c>
      <c s="32">
        <f>ROUND(ROUND(L421,2)*ROUND(G421,3),2)</f>
      </c>
      <c s="36" t="s">
        <v>408</v>
      </c>
      <c>
        <f>(M421*21)/100</f>
      </c>
      <c t="s">
        <v>27</v>
      </c>
    </row>
    <row r="422" spans="1:5" ht="12.75">
      <c r="A422" s="35" t="s">
        <v>58</v>
      </c>
      <c r="E422" s="39" t="s">
        <v>5</v>
      </c>
    </row>
    <row r="423" spans="1:5" ht="127.5">
      <c r="A423" s="35" t="s">
        <v>59</v>
      </c>
      <c r="E423" s="40" t="s">
        <v>763</v>
      </c>
    </row>
    <row r="424" spans="1:5" ht="38.25">
      <c r="A424" t="s">
        <v>61</v>
      </c>
      <c r="E424" s="39" t="s">
        <v>760</v>
      </c>
    </row>
    <row r="425" spans="1:13" ht="12.75">
      <c r="A425" t="s">
        <v>49</v>
      </c>
      <c r="C425" s="31" t="s">
        <v>764</v>
      </c>
      <c r="E425" s="33" t="s">
        <v>765</v>
      </c>
      <c r="J425" s="32">
        <f>0</f>
      </c>
      <c s="32">
        <f>0</f>
      </c>
      <c s="32">
        <f>0+L426</f>
      </c>
      <c s="32">
        <f>0+M426</f>
      </c>
    </row>
    <row r="426" spans="1:16" ht="12.75">
      <c r="A426" t="s">
        <v>52</v>
      </c>
      <c s="34" t="s">
        <v>291</v>
      </c>
      <c s="34" t="s">
        <v>766</v>
      </c>
      <c s="35" t="s">
        <v>5</v>
      </c>
      <c s="6" t="s">
        <v>767</v>
      </c>
      <c s="36" t="s">
        <v>76</v>
      </c>
      <c s="37">
        <v>2</v>
      </c>
      <c s="36">
        <v>0</v>
      </c>
      <c s="36">
        <f>ROUND(G426*H426,6)</f>
      </c>
      <c r="L426" s="38">
        <v>0</v>
      </c>
      <c s="32">
        <f>ROUND(ROUND(L426,2)*ROUND(G426,3),2)</f>
      </c>
      <c s="36" t="s">
        <v>456</v>
      </c>
      <c>
        <f>(M426*21)/100</f>
      </c>
      <c t="s">
        <v>27</v>
      </c>
    </row>
    <row r="427" spans="1:5" ht="12.75">
      <c r="A427" s="35" t="s">
        <v>58</v>
      </c>
      <c r="E427" s="39" t="s">
        <v>5</v>
      </c>
    </row>
    <row r="428" spans="1:5" ht="38.25">
      <c r="A428" s="35" t="s">
        <v>59</v>
      </c>
      <c r="E428" s="40" t="s">
        <v>768</v>
      </c>
    </row>
    <row r="429" spans="1:5" ht="12.75">
      <c r="A429" t="s">
        <v>61</v>
      </c>
      <c r="E429" s="39" t="s">
        <v>769</v>
      </c>
    </row>
    <row r="430" spans="1:13" ht="12.75">
      <c r="A430" t="s">
        <v>49</v>
      </c>
      <c r="C430" s="31" t="s">
        <v>770</v>
      </c>
      <c r="E430" s="33" t="s">
        <v>771</v>
      </c>
      <c r="J430" s="32">
        <f>0</f>
      </c>
      <c s="32">
        <f>0</f>
      </c>
      <c s="32">
        <f>0+L431</f>
      </c>
      <c s="32">
        <f>0+M431</f>
      </c>
    </row>
    <row r="431" spans="1:16" ht="12.75">
      <c r="A431" t="s">
        <v>52</v>
      </c>
      <c s="34" t="s">
        <v>293</v>
      </c>
      <c s="34" t="s">
        <v>772</v>
      </c>
      <c s="35" t="s">
        <v>5</v>
      </c>
      <c s="6" t="s">
        <v>773</v>
      </c>
      <c s="36" t="s">
        <v>179</v>
      </c>
      <c s="37">
        <v>245</v>
      </c>
      <c s="36">
        <v>0</v>
      </c>
      <c s="36">
        <f>ROUND(G431*H431,6)</f>
      </c>
      <c r="L431" s="38">
        <v>0</v>
      </c>
      <c s="32">
        <f>ROUND(ROUND(L431,2)*ROUND(G431,3),2)</f>
      </c>
      <c s="36" t="s">
        <v>408</v>
      </c>
      <c>
        <f>(M431*21)/100</f>
      </c>
      <c t="s">
        <v>27</v>
      </c>
    </row>
    <row r="432" spans="1:5" ht="12.75">
      <c r="A432" s="35" t="s">
        <v>58</v>
      </c>
      <c r="E432" s="39" t="s">
        <v>5</v>
      </c>
    </row>
    <row r="433" spans="1:5" ht="76.5">
      <c r="A433" s="35" t="s">
        <v>59</v>
      </c>
      <c r="E433" s="40" t="s">
        <v>774</v>
      </c>
    </row>
    <row r="434" spans="1:5" ht="51">
      <c r="A434" t="s">
        <v>61</v>
      </c>
      <c r="E434" s="39" t="s">
        <v>775</v>
      </c>
    </row>
    <row r="435" spans="1:13" ht="12.75">
      <c r="A435" t="s">
        <v>49</v>
      </c>
      <c r="C435" s="31" t="s">
        <v>360</v>
      </c>
      <c r="E435" s="33" t="s">
        <v>776</v>
      </c>
      <c r="J435" s="32">
        <f>0</f>
      </c>
      <c s="32">
        <f>0</f>
      </c>
      <c s="32">
        <f>0+L436</f>
      </c>
      <c s="32">
        <f>0+M436</f>
      </c>
    </row>
    <row r="436" spans="1:16" ht="12.75">
      <c r="A436" t="s">
        <v>52</v>
      </c>
      <c s="34" t="s">
        <v>294</v>
      </c>
      <c s="34" t="s">
        <v>777</v>
      </c>
      <c s="35" t="s">
        <v>5</v>
      </c>
      <c s="6" t="s">
        <v>778</v>
      </c>
      <c s="36" t="s">
        <v>81</v>
      </c>
      <c s="37">
        <v>19.8</v>
      </c>
      <c s="36">
        <v>0</v>
      </c>
      <c s="36">
        <f>ROUND(G436*H436,6)</f>
      </c>
      <c r="L436" s="38">
        <v>0</v>
      </c>
      <c s="32">
        <f>ROUND(ROUND(L436,2)*ROUND(G436,3),2)</f>
      </c>
      <c s="36" t="s">
        <v>408</v>
      </c>
      <c>
        <f>(M436*21)/100</f>
      </c>
      <c t="s">
        <v>27</v>
      </c>
    </row>
    <row r="437" spans="1:5" ht="12.75">
      <c r="A437" s="35" t="s">
        <v>58</v>
      </c>
      <c r="E437" s="39" t="s">
        <v>5</v>
      </c>
    </row>
    <row r="438" spans="1:5" ht="51">
      <c r="A438" s="35" t="s">
        <v>59</v>
      </c>
      <c r="E438" s="40" t="s">
        <v>779</v>
      </c>
    </row>
    <row r="439" spans="1:5" ht="242.25">
      <c r="A439" t="s">
        <v>61</v>
      </c>
      <c r="E439" s="39" t="s">
        <v>780</v>
      </c>
    </row>
    <row r="440" spans="1:13" ht="12.75">
      <c r="A440" t="s">
        <v>49</v>
      </c>
      <c r="C440" s="31" t="s">
        <v>444</v>
      </c>
      <c r="E440" s="33" t="s">
        <v>445</v>
      </c>
      <c r="J440" s="32">
        <f>0</f>
      </c>
      <c s="32">
        <f>0</f>
      </c>
      <c s="32">
        <f>0+L441+L445+L449+L453+L457+L461+L465+L469+L473+L477+L481</f>
      </c>
      <c s="32">
        <f>0+M441+M445+M449+M453+M457+M461+M465+M469+M473+M477+M481</f>
      </c>
    </row>
    <row r="441" spans="1:16" ht="12.75">
      <c r="A441" t="s">
        <v>52</v>
      </c>
      <c s="34" t="s">
        <v>297</v>
      </c>
      <c s="34" t="s">
        <v>781</v>
      </c>
      <c s="35" t="s">
        <v>5</v>
      </c>
      <c s="6" t="s">
        <v>782</v>
      </c>
      <c s="36" t="s">
        <v>81</v>
      </c>
      <c s="37">
        <v>54.5</v>
      </c>
      <c s="36">
        <v>0</v>
      </c>
      <c s="36">
        <f>ROUND(G441*H441,6)</f>
      </c>
      <c r="L441" s="38">
        <v>0</v>
      </c>
      <c s="32">
        <f>ROUND(ROUND(L441,2)*ROUND(G441,3),2)</f>
      </c>
      <c s="36" t="s">
        <v>408</v>
      </c>
      <c>
        <f>(M441*21)/100</f>
      </c>
      <c t="s">
        <v>27</v>
      </c>
    </row>
    <row r="442" spans="1:5" ht="12.75">
      <c r="A442" s="35" t="s">
        <v>58</v>
      </c>
      <c r="E442" s="39" t="s">
        <v>5</v>
      </c>
    </row>
    <row r="443" spans="1:5" ht="38.25">
      <c r="A443" s="35" t="s">
        <v>59</v>
      </c>
      <c r="E443" s="40" t="s">
        <v>783</v>
      </c>
    </row>
    <row r="444" spans="1:5" ht="12.75">
      <c r="A444" t="s">
        <v>61</v>
      </c>
      <c r="E444" s="39" t="s">
        <v>5</v>
      </c>
    </row>
    <row r="445" spans="1:16" ht="12.75">
      <c r="A445" t="s">
        <v>52</v>
      </c>
      <c s="34" t="s">
        <v>299</v>
      </c>
      <c s="34" t="s">
        <v>784</v>
      </c>
      <c s="35" t="s">
        <v>5</v>
      </c>
      <c s="6" t="s">
        <v>785</v>
      </c>
      <c s="36" t="s">
        <v>99</v>
      </c>
      <c s="37">
        <v>1598.67</v>
      </c>
      <c s="36">
        <v>0</v>
      </c>
      <c s="36">
        <f>ROUND(G445*H445,6)</f>
      </c>
      <c r="L445" s="38">
        <v>0</v>
      </c>
      <c s="32">
        <f>ROUND(ROUND(L445,2)*ROUND(G445,3),2)</f>
      </c>
      <c s="36" t="s">
        <v>408</v>
      </c>
      <c>
        <f>(M445*21)/100</f>
      </c>
      <c t="s">
        <v>27</v>
      </c>
    </row>
    <row r="446" spans="1:5" ht="12.75">
      <c r="A446" s="35" t="s">
        <v>58</v>
      </c>
      <c r="E446" s="39" t="s">
        <v>5</v>
      </c>
    </row>
    <row r="447" spans="1:5" ht="89.25">
      <c r="A447" s="35" t="s">
        <v>59</v>
      </c>
      <c r="E447" s="40" t="s">
        <v>786</v>
      </c>
    </row>
    <row r="448" spans="1:5" ht="12.75">
      <c r="A448" t="s">
        <v>61</v>
      </c>
      <c r="E448" s="39" t="s">
        <v>5</v>
      </c>
    </row>
    <row r="449" spans="1:16" ht="12.75">
      <c r="A449" t="s">
        <v>52</v>
      </c>
      <c s="34" t="s">
        <v>304</v>
      </c>
      <c s="34" t="s">
        <v>787</v>
      </c>
      <c s="35" t="s">
        <v>5</v>
      </c>
      <c s="6" t="s">
        <v>788</v>
      </c>
      <c s="36" t="s">
        <v>99</v>
      </c>
      <c s="37">
        <v>886.01</v>
      </c>
      <c s="36">
        <v>0</v>
      </c>
      <c s="36">
        <f>ROUND(G449*H449,6)</f>
      </c>
      <c r="L449" s="38">
        <v>0</v>
      </c>
      <c s="32">
        <f>ROUND(ROUND(L449,2)*ROUND(G449,3),2)</f>
      </c>
      <c s="36" t="s">
        <v>408</v>
      </c>
      <c>
        <f>(M449*21)/100</f>
      </c>
      <c t="s">
        <v>27</v>
      </c>
    </row>
    <row r="450" spans="1:5" ht="12.75">
      <c r="A450" s="35" t="s">
        <v>58</v>
      </c>
      <c r="E450" s="39" t="s">
        <v>5</v>
      </c>
    </row>
    <row r="451" spans="1:5" ht="127.5">
      <c r="A451" s="35" t="s">
        <v>59</v>
      </c>
      <c r="E451" s="40" t="s">
        <v>789</v>
      </c>
    </row>
    <row r="452" spans="1:5" ht="357">
      <c r="A452" t="s">
        <v>61</v>
      </c>
      <c r="E452" s="39" t="s">
        <v>790</v>
      </c>
    </row>
    <row r="453" spans="1:16" ht="12.75">
      <c r="A453" t="s">
        <v>52</v>
      </c>
      <c s="34" t="s">
        <v>306</v>
      </c>
      <c s="34" t="s">
        <v>791</v>
      </c>
      <c s="35" t="s">
        <v>5</v>
      </c>
      <c s="6" t="s">
        <v>792</v>
      </c>
      <c s="36" t="s">
        <v>179</v>
      </c>
      <c s="37">
        <v>171.5</v>
      </c>
      <c s="36">
        <v>0</v>
      </c>
      <c s="36">
        <f>ROUND(G453*H453,6)</f>
      </c>
      <c r="L453" s="38">
        <v>0</v>
      </c>
      <c s="32">
        <f>ROUND(ROUND(L453,2)*ROUND(G453,3),2)</f>
      </c>
      <c s="36" t="s">
        <v>408</v>
      </c>
      <c>
        <f>(M453*21)/100</f>
      </c>
      <c t="s">
        <v>27</v>
      </c>
    </row>
    <row r="454" spans="1:5" ht="12.75">
      <c r="A454" s="35" t="s">
        <v>58</v>
      </c>
      <c r="E454" s="39" t="s">
        <v>5</v>
      </c>
    </row>
    <row r="455" spans="1:5" ht="102">
      <c r="A455" s="35" t="s">
        <v>59</v>
      </c>
      <c r="E455" s="40" t="s">
        <v>793</v>
      </c>
    </row>
    <row r="456" spans="1:5" ht="25.5">
      <c r="A456" t="s">
        <v>61</v>
      </c>
      <c r="E456" s="39" t="s">
        <v>794</v>
      </c>
    </row>
    <row r="457" spans="1:16" ht="12.75">
      <c r="A457" t="s">
        <v>52</v>
      </c>
      <c s="34" t="s">
        <v>307</v>
      </c>
      <c s="34" t="s">
        <v>795</v>
      </c>
      <c s="35" t="s">
        <v>5</v>
      </c>
      <c s="6" t="s">
        <v>796</v>
      </c>
      <c s="36" t="s">
        <v>179</v>
      </c>
      <c s="37">
        <v>73.5</v>
      </c>
      <c s="36">
        <v>0</v>
      </c>
      <c s="36">
        <f>ROUND(G457*H457,6)</f>
      </c>
      <c r="L457" s="38">
        <v>0</v>
      </c>
      <c s="32">
        <f>ROUND(ROUND(L457,2)*ROUND(G457,3),2)</f>
      </c>
      <c s="36" t="s">
        <v>408</v>
      </c>
      <c>
        <f>(M457*21)/100</f>
      </c>
      <c t="s">
        <v>27</v>
      </c>
    </row>
    <row r="458" spans="1:5" ht="12.75">
      <c r="A458" s="35" t="s">
        <v>58</v>
      </c>
      <c r="E458" s="39" t="s">
        <v>5</v>
      </c>
    </row>
    <row r="459" spans="1:5" ht="89.25">
      <c r="A459" s="35" t="s">
        <v>59</v>
      </c>
      <c r="E459" s="40" t="s">
        <v>797</v>
      </c>
    </row>
    <row r="460" spans="1:5" ht="12.75">
      <c r="A460" t="s">
        <v>61</v>
      </c>
      <c r="E460" s="39" t="s">
        <v>5</v>
      </c>
    </row>
    <row r="461" spans="1:16" ht="12.75">
      <c r="A461" t="s">
        <v>52</v>
      </c>
      <c s="34" t="s">
        <v>309</v>
      </c>
      <c s="34" t="s">
        <v>798</v>
      </c>
      <c s="35" t="s">
        <v>5</v>
      </c>
      <c s="6" t="s">
        <v>799</v>
      </c>
      <c s="36" t="s">
        <v>65</v>
      </c>
      <c s="37">
        <v>18.3</v>
      </c>
      <c s="36">
        <v>0</v>
      </c>
      <c s="36">
        <f>ROUND(G461*H461,6)</f>
      </c>
      <c r="L461" s="38">
        <v>0</v>
      </c>
      <c s="32">
        <f>ROUND(ROUND(L461,2)*ROUND(G461,3),2)</f>
      </c>
      <c s="36" t="s">
        <v>408</v>
      </c>
      <c>
        <f>(M461*21)/100</f>
      </c>
      <c t="s">
        <v>27</v>
      </c>
    </row>
    <row r="462" spans="1:5" ht="12.75">
      <c r="A462" s="35" t="s">
        <v>58</v>
      </c>
      <c r="E462" s="39" t="s">
        <v>5</v>
      </c>
    </row>
    <row r="463" spans="1:5" ht="38.25">
      <c r="A463" s="35" t="s">
        <v>59</v>
      </c>
      <c r="E463" s="40" t="s">
        <v>800</v>
      </c>
    </row>
    <row r="464" spans="1:5" ht="102">
      <c r="A464" t="s">
        <v>61</v>
      </c>
      <c r="E464" s="39" t="s">
        <v>801</v>
      </c>
    </row>
    <row r="465" spans="1:16" ht="12.75">
      <c r="A465" t="s">
        <v>52</v>
      </c>
      <c s="34" t="s">
        <v>311</v>
      </c>
      <c s="34" t="s">
        <v>491</v>
      </c>
      <c s="35" t="s">
        <v>5</v>
      </c>
      <c s="6" t="s">
        <v>492</v>
      </c>
      <c s="36" t="s">
        <v>65</v>
      </c>
      <c s="37">
        <v>42.7</v>
      </c>
      <c s="36">
        <v>0</v>
      </c>
      <c s="36">
        <f>ROUND(G465*H465,6)</f>
      </c>
      <c r="L465" s="38">
        <v>0</v>
      </c>
      <c s="32">
        <f>ROUND(ROUND(L465,2)*ROUND(G465,3),2)</f>
      </c>
      <c s="36" t="s">
        <v>408</v>
      </c>
      <c>
        <f>(M465*21)/100</f>
      </c>
      <c t="s">
        <v>27</v>
      </c>
    </row>
    <row r="466" spans="1:5" ht="12.75">
      <c r="A466" s="35" t="s">
        <v>58</v>
      </c>
      <c r="E466" s="39" t="s">
        <v>5</v>
      </c>
    </row>
    <row r="467" spans="1:5" ht="38.25">
      <c r="A467" s="35" t="s">
        <v>59</v>
      </c>
      <c r="E467" s="40" t="s">
        <v>802</v>
      </c>
    </row>
    <row r="468" spans="1:5" ht="102">
      <c r="A468" t="s">
        <v>61</v>
      </c>
      <c r="E468" s="39" t="s">
        <v>801</v>
      </c>
    </row>
    <row r="469" spans="1:16" ht="12.75">
      <c r="A469" t="s">
        <v>52</v>
      </c>
      <c s="34" t="s">
        <v>313</v>
      </c>
      <c s="34" t="s">
        <v>803</v>
      </c>
      <c s="35" t="s">
        <v>5</v>
      </c>
      <c s="6" t="s">
        <v>804</v>
      </c>
      <c s="36" t="s">
        <v>65</v>
      </c>
      <c s="37">
        <v>91</v>
      </c>
      <c s="36">
        <v>0</v>
      </c>
      <c s="36">
        <f>ROUND(G469*H469,6)</f>
      </c>
      <c r="L469" s="38">
        <v>0</v>
      </c>
      <c s="32">
        <f>ROUND(ROUND(L469,2)*ROUND(G469,3),2)</f>
      </c>
      <c s="36" t="s">
        <v>408</v>
      </c>
      <c>
        <f>(M469*21)/100</f>
      </c>
      <c t="s">
        <v>27</v>
      </c>
    </row>
    <row r="470" spans="1:5" ht="12.75">
      <c r="A470" s="35" t="s">
        <v>58</v>
      </c>
      <c r="E470" s="39" t="s">
        <v>5</v>
      </c>
    </row>
    <row r="471" spans="1:5" ht="63.75">
      <c r="A471" s="35" t="s">
        <v>59</v>
      </c>
      <c r="E471" s="40" t="s">
        <v>805</v>
      </c>
    </row>
    <row r="472" spans="1:5" ht="102">
      <c r="A472" t="s">
        <v>61</v>
      </c>
      <c r="E472" s="39" t="s">
        <v>801</v>
      </c>
    </row>
    <row r="473" spans="1:16" ht="12.75">
      <c r="A473" t="s">
        <v>52</v>
      </c>
      <c s="34" t="s">
        <v>316</v>
      </c>
      <c s="34" t="s">
        <v>806</v>
      </c>
      <c s="35" t="s">
        <v>5</v>
      </c>
      <c s="6" t="s">
        <v>807</v>
      </c>
      <c s="36" t="s">
        <v>76</v>
      </c>
      <c s="37">
        <v>8</v>
      </c>
      <c s="36">
        <v>0</v>
      </c>
      <c s="36">
        <f>ROUND(G473*H473,6)</f>
      </c>
      <c r="L473" s="38">
        <v>0</v>
      </c>
      <c s="32">
        <f>ROUND(ROUND(L473,2)*ROUND(G473,3),2)</f>
      </c>
      <c s="36" t="s">
        <v>408</v>
      </c>
      <c>
        <f>(M473*21)/100</f>
      </c>
      <c t="s">
        <v>27</v>
      </c>
    </row>
    <row r="474" spans="1:5" ht="12.75">
      <c r="A474" s="35" t="s">
        <v>58</v>
      </c>
      <c r="E474" s="39" t="s">
        <v>5</v>
      </c>
    </row>
    <row r="475" spans="1:5" ht="38.25">
      <c r="A475" s="35" t="s">
        <v>59</v>
      </c>
      <c r="E475" s="40" t="s">
        <v>808</v>
      </c>
    </row>
    <row r="476" spans="1:5" ht="76.5">
      <c r="A476" t="s">
        <v>61</v>
      </c>
      <c r="E476" s="39" t="s">
        <v>809</v>
      </c>
    </row>
    <row r="477" spans="1:16" ht="12.75">
      <c r="A477" t="s">
        <v>52</v>
      </c>
      <c s="34" t="s">
        <v>319</v>
      </c>
      <c s="34" t="s">
        <v>810</v>
      </c>
      <c s="35" t="s">
        <v>5</v>
      </c>
      <c s="6" t="s">
        <v>811</v>
      </c>
      <c s="36" t="s">
        <v>76</v>
      </c>
      <c s="37">
        <v>2</v>
      </c>
      <c s="36">
        <v>0</v>
      </c>
      <c s="36">
        <f>ROUND(G477*H477,6)</f>
      </c>
      <c r="L477" s="38">
        <v>0</v>
      </c>
      <c s="32">
        <f>ROUND(ROUND(L477,2)*ROUND(G477,3),2)</f>
      </c>
      <c s="36" t="s">
        <v>456</v>
      </c>
      <c>
        <f>(M477*21)/100</f>
      </c>
      <c t="s">
        <v>27</v>
      </c>
    </row>
    <row r="478" spans="1:5" ht="12.75">
      <c r="A478" s="35" t="s">
        <v>58</v>
      </c>
      <c r="E478" s="39" t="s">
        <v>5</v>
      </c>
    </row>
    <row r="479" spans="1:5" ht="25.5">
      <c r="A479" s="35" t="s">
        <v>59</v>
      </c>
      <c r="E479" s="40" t="s">
        <v>812</v>
      </c>
    </row>
    <row r="480" spans="1:5" ht="25.5">
      <c r="A480" t="s">
        <v>61</v>
      </c>
      <c r="E480" s="39" t="s">
        <v>813</v>
      </c>
    </row>
    <row r="481" spans="1:16" ht="12.75">
      <c r="A481" t="s">
        <v>52</v>
      </c>
      <c s="34" t="s">
        <v>321</v>
      </c>
      <c s="34" t="s">
        <v>814</v>
      </c>
      <c s="35" t="s">
        <v>5</v>
      </c>
      <c s="6" t="s">
        <v>815</v>
      </c>
      <c s="36" t="s">
        <v>76</v>
      </c>
      <c s="37">
        <v>52</v>
      </c>
      <c s="36">
        <v>0</v>
      </c>
      <c s="36">
        <f>ROUND(G481*H481,6)</f>
      </c>
      <c r="L481" s="38">
        <v>0</v>
      </c>
      <c s="32">
        <f>ROUND(ROUND(L481,2)*ROUND(G481,3),2)</f>
      </c>
      <c s="36" t="s">
        <v>456</v>
      </c>
      <c>
        <f>(M481*21)/100</f>
      </c>
      <c t="s">
        <v>27</v>
      </c>
    </row>
    <row r="482" spans="1:5" ht="12.75">
      <c r="A482" s="35" t="s">
        <v>58</v>
      </c>
      <c r="E482" s="39" t="s">
        <v>5</v>
      </c>
    </row>
    <row r="483" spans="1:5" ht="63.75">
      <c r="A483" s="35" t="s">
        <v>59</v>
      </c>
      <c r="E483" s="40" t="s">
        <v>666</v>
      </c>
    </row>
    <row r="484" spans="1:5" ht="12.75">
      <c r="A484" t="s">
        <v>61</v>
      </c>
      <c r="E484" s="39" t="s">
        <v>667</v>
      </c>
    </row>
    <row r="485" spans="1:13" ht="12.75">
      <c r="A485" t="s">
        <v>49</v>
      </c>
      <c r="C485" s="31" t="s">
        <v>494</v>
      </c>
      <c r="E485" s="33" t="s">
        <v>495</v>
      </c>
      <c r="J485" s="32">
        <f>0</f>
      </c>
      <c s="32">
        <f>0</f>
      </c>
      <c s="32">
        <f>0+L486+L490+L494+L498</f>
      </c>
      <c s="32">
        <f>0+M486+M490+M494+M498</f>
      </c>
    </row>
    <row r="486" spans="1:16" ht="25.5">
      <c r="A486" t="s">
        <v>52</v>
      </c>
      <c s="34" t="s">
        <v>327</v>
      </c>
      <c s="34" t="s">
        <v>816</v>
      </c>
      <c s="35" t="s">
        <v>5</v>
      </c>
      <c s="6" t="s">
        <v>817</v>
      </c>
      <c s="36" t="s">
        <v>498</v>
      </c>
      <c s="37">
        <v>436.559</v>
      </c>
      <c s="36">
        <v>0</v>
      </c>
      <c s="36">
        <f>ROUND(G486*H486,6)</f>
      </c>
      <c r="L486" s="38">
        <v>0</v>
      </c>
      <c s="32">
        <f>ROUND(ROUND(L486,2)*ROUND(G486,3),2)</f>
      </c>
      <c s="36" t="s">
        <v>716</v>
      </c>
      <c>
        <f>(M486*21)/100</f>
      </c>
      <c t="s">
        <v>27</v>
      </c>
    </row>
    <row r="487" spans="1:5" ht="12.75">
      <c r="A487" s="35" t="s">
        <v>58</v>
      </c>
      <c r="E487" s="39" t="s">
        <v>5</v>
      </c>
    </row>
    <row r="488" spans="1:5" ht="12.75">
      <c r="A488" s="35" t="s">
        <v>59</v>
      </c>
      <c r="E488" s="40" t="s">
        <v>818</v>
      </c>
    </row>
    <row r="489" spans="1:5" ht="127.5">
      <c r="A489" t="s">
        <v>61</v>
      </c>
      <c r="E489" s="39" t="s">
        <v>819</v>
      </c>
    </row>
    <row r="490" spans="1:16" ht="25.5">
      <c r="A490" t="s">
        <v>52</v>
      </c>
      <c s="34" t="s">
        <v>333</v>
      </c>
      <c s="34" t="s">
        <v>820</v>
      </c>
      <c s="35" t="s">
        <v>5</v>
      </c>
      <c s="6" t="s">
        <v>821</v>
      </c>
      <c s="36" t="s">
        <v>498</v>
      </c>
      <c s="37">
        <v>256.9</v>
      </c>
      <c s="36">
        <v>0</v>
      </c>
      <c s="36">
        <f>ROUND(G490*H490,6)</f>
      </c>
      <c r="L490" s="38">
        <v>0</v>
      </c>
      <c s="32">
        <f>ROUND(ROUND(L490,2)*ROUND(G490,3),2)</f>
      </c>
      <c s="36" t="s">
        <v>716</v>
      </c>
      <c>
        <f>(M490*21)/100</f>
      </c>
      <c t="s">
        <v>27</v>
      </c>
    </row>
    <row r="491" spans="1:5" ht="12.75">
      <c r="A491" s="35" t="s">
        <v>58</v>
      </c>
      <c r="E491" s="39" t="s">
        <v>5</v>
      </c>
    </row>
    <row r="492" spans="1:5" ht="38.25">
      <c r="A492" s="35" t="s">
        <v>59</v>
      </c>
      <c r="E492" s="40" t="s">
        <v>822</v>
      </c>
    </row>
    <row r="493" spans="1:5" ht="127.5">
      <c r="A493" t="s">
        <v>61</v>
      </c>
      <c r="E493" s="39" t="s">
        <v>819</v>
      </c>
    </row>
    <row r="494" spans="1:16" ht="25.5">
      <c r="A494" t="s">
        <v>52</v>
      </c>
      <c s="34" t="s">
        <v>340</v>
      </c>
      <c s="34" t="s">
        <v>714</v>
      </c>
      <c s="35" t="s">
        <v>5</v>
      </c>
      <c s="6" t="s">
        <v>715</v>
      </c>
      <c s="36" t="s">
        <v>498</v>
      </c>
      <c s="37">
        <v>545.6</v>
      </c>
      <c s="36">
        <v>0</v>
      </c>
      <c s="36">
        <f>ROUND(G494*H494,6)</f>
      </c>
      <c r="L494" s="38">
        <v>0</v>
      </c>
      <c s="32">
        <f>ROUND(ROUND(L494,2)*ROUND(G494,3),2)</f>
      </c>
      <c s="36" t="s">
        <v>716</v>
      </c>
      <c>
        <f>(M494*21)/100</f>
      </c>
      <c t="s">
        <v>27</v>
      </c>
    </row>
    <row r="495" spans="1:5" ht="12.75">
      <c r="A495" s="35" t="s">
        <v>58</v>
      </c>
      <c r="E495" s="39" t="s">
        <v>5</v>
      </c>
    </row>
    <row r="496" spans="1:5" ht="38.25">
      <c r="A496" s="35" t="s">
        <v>59</v>
      </c>
      <c r="E496" s="40" t="s">
        <v>823</v>
      </c>
    </row>
    <row r="497" spans="1:5" ht="127.5">
      <c r="A497" t="s">
        <v>61</v>
      </c>
      <c r="E497" s="39" t="s">
        <v>718</v>
      </c>
    </row>
    <row r="498" spans="1:16" ht="25.5">
      <c r="A498" t="s">
        <v>52</v>
      </c>
      <c s="34" t="s">
        <v>347</v>
      </c>
      <c s="34" t="s">
        <v>824</v>
      </c>
      <c s="35" t="s">
        <v>5</v>
      </c>
      <c s="6" t="s">
        <v>825</v>
      </c>
      <c s="36" t="s">
        <v>498</v>
      </c>
      <c s="37">
        <v>37.49</v>
      </c>
      <c s="36">
        <v>0</v>
      </c>
      <c s="36">
        <f>ROUND(G498*H498,6)</f>
      </c>
      <c r="L498" s="38">
        <v>0</v>
      </c>
      <c s="32">
        <f>ROUND(ROUND(L498,2)*ROUND(G498,3),2)</f>
      </c>
      <c s="36" t="s">
        <v>716</v>
      </c>
      <c>
        <f>(M498*21)/100</f>
      </c>
      <c t="s">
        <v>27</v>
      </c>
    </row>
    <row r="499" spans="1:5" ht="12.75">
      <c r="A499" s="35" t="s">
        <v>58</v>
      </c>
      <c r="E499" s="39" t="s">
        <v>5</v>
      </c>
    </row>
    <row r="500" spans="1:5" ht="38.25">
      <c r="A500" s="35" t="s">
        <v>59</v>
      </c>
      <c r="E500" s="40" t="s">
        <v>826</v>
      </c>
    </row>
    <row r="501" spans="1:5" ht="127.5">
      <c r="A501" t="s">
        <v>61</v>
      </c>
      <c r="E501" s="39" t="s">
        <v>827</v>
      </c>
    </row>
    <row r="502" spans="1:13" ht="12.75">
      <c r="A502" t="s">
        <v>399</v>
      </c>
      <c r="C502" s="31" t="s">
        <v>828</v>
      </c>
      <c r="E502" s="33" t="s">
        <v>829</v>
      </c>
      <c r="J502" s="32">
        <f>0+J503+J532+J545+J562+J571+J576</f>
      </c>
      <c s="32">
        <f>0+K503+K532+K545+K562+K571+K576</f>
      </c>
      <c s="32">
        <f>0+L503+L532+L545+L562+L571+L576</f>
      </c>
      <c s="32">
        <f>0+M503+M532+M545+M562+M571+M576</f>
      </c>
    </row>
    <row r="503" spans="1:13" ht="12.75">
      <c r="A503" t="s">
        <v>49</v>
      </c>
      <c r="C503" s="31" t="s">
        <v>101</v>
      </c>
      <c r="E503" s="33" t="s">
        <v>405</v>
      </c>
      <c r="J503" s="32">
        <f>0</f>
      </c>
      <c s="32">
        <f>0</f>
      </c>
      <c s="32">
        <f>0+L504+L508+L512+L516+L520+L524+L528</f>
      </c>
      <c s="32">
        <f>0+M504+M508+M512+M516+M520+M524+M528</f>
      </c>
    </row>
    <row r="504" spans="1:16" ht="12.75">
      <c r="A504" t="s">
        <v>52</v>
      </c>
      <c s="34" t="s">
        <v>53</v>
      </c>
      <c s="34" t="s">
        <v>559</v>
      </c>
      <c s="35" t="s">
        <v>5</v>
      </c>
      <c s="6" t="s">
        <v>560</v>
      </c>
      <c s="36" t="s">
        <v>65</v>
      </c>
      <c s="37">
        <v>16.368</v>
      </c>
      <c s="36">
        <v>0</v>
      </c>
      <c s="36">
        <f>ROUND(G504*H504,6)</f>
      </c>
      <c r="L504" s="38">
        <v>0</v>
      </c>
      <c s="32">
        <f>ROUND(ROUND(L504,2)*ROUND(G504,3),2)</f>
      </c>
      <c s="36" t="s">
        <v>408</v>
      </c>
      <c>
        <f>(M504*21)/100</f>
      </c>
      <c t="s">
        <v>27</v>
      </c>
    </row>
    <row r="505" spans="1:5" ht="12.75">
      <c r="A505" s="35" t="s">
        <v>58</v>
      </c>
      <c r="E505" s="39" t="s">
        <v>5</v>
      </c>
    </row>
    <row r="506" spans="1:5" ht="38.25">
      <c r="A506" s="35" t="s">
        <v>59</v>
      </c>
      <c r="E506" s="40" t="s">
        <v>830</v>
      </c>
    </row>
    <row r="507" spans="1:5" ht="12.75">
      <c r="A507" t="s">
        <v>61</v>
      </c>
      <c r="E507" s="39" t="s">
        <v>5</v>
      </c>
    </row>
    <row r="508" spans="1:16" ht="12.75">
      <c r="A508" t="s">
        <v>52</v>
      </c>
      <c s="34" t="s">
        <v>27</v>
      </c>
      <c s="34" t="s">
        <v>562</v>
      </c>
      <c s="35" t="s">
        <v>5</v>
      </c>
      <c s="6" t="s">
        <v>563</v>
      </c>
      <c s="36" t="s">
        <v>65</v>
      </c>
      <c s="37">
        <v>33.6</v>
      </c>
      <c s="36">
        <v>0</v>
      </c>
      <c s="36">
        <f>ROUND(G508*H508,6)</f>
      </c>
      <c r="L508" s="38">
        <v>0</v>
      </c>
      <c s="32">
        <f>ROUND(ROUND(L508,2)*ROUND(G508,3),2)</f>
      </c>
      <c s="36" t="s">
        <v>408</v>
      </c>
      <c>
        <f>(M508*21)/100</f>
      </c>
      <c t="s">
        <v>27</v>
      </c>
    </row>
    <row r="509" spans="1:5" ht="12.75">
      <c r="A509" s="35" t="s">
        <v>58</v>
      </c>
      <c r="E509" s="39" t="s">
        <v>5</v>
      </c>
    </row>
    <row r="510" spans="1:5" ht="51">
      <c r="A510" s="35" t="s">
        <v>59</v>
      </c>
      <c r="E510" s="40" t="s">
        <v>831</v>
      </c>
    </row>
    <row r="511" spans="1:5" ht="12.75">
      <c r="A511" t="s">
        <v>61</v>
      </c>
      <c r="E511" s="39" t="s">
        <v>5</v>
      </c>
    </row>
    <row r="512" spans="1:16" ht="12.75">
      <c r="A512" t="s">
        <v>52</v>
      </c>
      <c s="34" t="s">
        <v>26</v>
      </c>
      <c s="34" t="s">
        <v>565</v>
      </c>
      <c s="35" t="s">
        <v>5</v>
      </c>
      <c s="6" t="s">
        <v>566</v>
      </c>
      <c s="36" t="s">
        <v>65</v>
      </c>
      <c s="37">
        <v>29.132</v>
      </c>
      <c s="36">
        <v>0</v>
      </c>
      <c s="36">
        <f>ROUND(G512*H512,6)</f>
      </c>
      <c r="L512" s="38">
        <v>0</v>
      </c>
      <c s="32">
        <f>ROUND(ROUND(L512,2)*ROUND(G512,3),2)</f>
      </c>
      <c s="36" t="s">
        <v>408</v>
      </c>
      <c>
        <f>(M512*21)/100</f>
      </c>
      <c t="s">
        <v>27</v>
      </c>
    </row>
    <row r="513" spans="1:5" ht="12.75">
      <c r="A513" s="35" t="s">
        <v>58</v>
      </c>
      <c r="E513" s="39" t="s">
        <v>5</v>
      </c>
    </row>
    <row r="514" spans="1:5" ht="63.75">
      <c r="A514" s="35" t="s">
        <v>59</v>
      </c>
      <c r="E514" s="40" t="s">
        <v>832</v>
      </c>
    </row>
    <row r="515" spans="1:5" ht="191.25">
      <c r="A515" t="s">
        <v>61</v>
      </c>
      <c r="E515" s="39" t="s">
        <v>568</v>
      </c>
    </row>
    <row r="516" spans="1:16" ht="12.75">
      <c r="A516" t="s">
        <v>52</v>
      </c>
      <c s="34" t="s">
        <v>73</v>
      </c>
      <c s="34" t="s">
        <v>69</v>
      </c>
      <c s="35" t="s">
        <v>5</v>
      </c>
      <c s="6" t="s">
        <v>833</v>
      </c>
      <c s="36" t="s">
        <v>65</v>
      </c>
      <c s="37">
        <v>16.368</v>
      </c>
      <c s="36">
        <v>0</v>
      </c>
      <c s="36">
        <f>ROUND(G516*H516,6)</f>
      </c>
      <c r="L516" s="38">
        <v>0</v>
      </c>
      <c s="32">
        <f>ROUND(ROUND(L516,2)*ROUND(G516,3),2)</f>
      </c>
      <c s="36" t="s">
        <v>408</v>
      </c>
      <c>
        <f>(M516*21)/100</f>
      </c>
      <c t="s">
        <v>27</v>
      </c>
    </row>
    <row r="517" spans="1:5" ht="12.75">
      <c r="A517" s="35" t="s">
        <v>58</v>
      </c>
      <c r="E517" s="39" t="s">
        <v>5</v>
      </c>
    </row>
    <row r="518" spans="1:5" ht="38.25">
      <c r="A518" s="35" t="s">
        <v>59</v>
      </c>
      <c r="E518" s="40" t="s">
        <v>834</v>
      </c>
    </row>
    <row r="519" spans="1:5" ht="12.75">
      <c r="A519" t="s">
        <v>61</v>
      </c>
      <c r="E519" s="39" t="s">
        <v>5</v>
      </c>
    </row>
    <row r="520" spans="1:16" ht="12.75">
      <c r="A520" t="s">
        <v>52</v>
      </c>
      <c s="34" t="s">
        <v>78</v>
      </c>
      <c s="34" t="s">
        <v>835</v>
      </c>
      <c s="35" t="s">
        <v>5</v>
      </c>
      <c s="6" t="s">
        <v>836</v>
      </c>
      <c s="36" t="s">
        <v>179</v>
      </c>
      <c s="37">
        <v>50</v>
      </c>
      <c s="36">
        <v>0</v>
      </c>
      <c s="36">
        <f>ROUND(G520*H520,6)</f>
      </c>
      <c r="L520" s="38">
        <v>0</v>
      </c>
      <c s="32">
        <f>ROUND(ROUND(L520,2)*ROUND(G520,3),2)</f>
      </c>
      <c s="36" t="s">
        <v>408</v>
      </c>
      <c>
        <f>(M520*21)/100</f>
      </c>
      <c t="s">
        <v>27</v>
      </c>
    </row>
    <row r="521" spans="1:5" ht="12.75">
      <c r="A521" s="35" t="s">
        <v>58</v>
      </c>
      <c r="E521" s="39" t="s">
        <v>5</v>
      </c>
    </row>
    <row r="522" spans="1:5" ht="38.25">
      <c r="A522" s="35" t="s">
        <v>59</v>
      </c>
      <c r="E522" s="40" t="s">
        <v>837</v>
      </c>
    </row>
    <row r="523" spans="1:5" ht="38.25">
      <c r="A523" t="s">
        <v>61</v>
      </c>
      <c r="E523" s="39" t="s">
        <v>838</v>
      </c>
    </row>
    <row r="524" spans="1:16" ht="12.75">
      <c r="A524" t="s">
        <v>52</v>
      </c>
      <c s="34" t="s">
        <v>84</v>
      </c>
      <c s="34" t="s">
        <v>839</v>
      </c>
      <c s="35" t="s">
        <v>5</v>
      </c>
      <c s="6" t="s">
        <v>840</v>
      </c>
      <c s="36" t="s">
        <v>179</v>
      </c>
      <c s="37">
        <v>50</v>
      </c>
      <c s="36">
        <v>0</v>
      </c>
      <c s="36">
        <f>ROUND(G524*H524,6)</f>
      </c>
      <c r="L524" s="38">
        <v>0</v>
      </c>
      <c s="32">
        <f>ROUND(ROUND(L524,2)*ROUND(G524,3),2)</f>
      </c>
      <c s="36" t="s">
        <v>408</v>
      </c>
      <c>
        <f>(M524*21)/100</f>
      </c>
      <c t="s">
        <v>27</v>
      </c>
    </row>
    <row r="525" spans="1:5" ht="12.75">
      <c r="A525" s="35" t="s">
        <v>58</v>
      </c>
      <c r="E525" s="39" t="s">
        <v>5</v>
      </c>
    </row>
    <row r="526" spans="1:5" ht="12.75">
      <c r="A526" s="35" t="s">
        <v>59</v>
      </c>
      <c r="E526" s="40" t="s">
        <v>841</v>
      </c>
    </row>
    <row r="527" spans="1:5" ht="25.5">
      <c r="A527" t="s">
        <v>61</v>
      </c>
      <c r="E527" s="39" t="s">
        <v>842</v>
      </c>
    </row>
    <row r="528" spans="1:16" ht="25.5">
      <c r="A528" t="s">
        <v>52</v>
      </c>
      <c s="34" t="s">
        <v>88</v>
      </c>
      <c s="34" t="s">
        <v>843</v>
      </c>
      <c s="35" t="s">
        <v>5</v>
      </c>
      <c s="6" t="s">
        <v>844</v>
      </c>
      <c s="36" t="s">
        <v>65</v>
      </c>
      <c s="37">
        <v>7.5</v>
      </c>
      <c s="36">
        <v>0</v>
      </c>
      <c s="36">
        <f>ROUND(G528*H528,6)</f>
      </c>
      <c r="L528" s="38">
        <v>0</v>
      </c>
      <c s="32">
        <f>ROUND(ROUND(L528,2)*ROUND(G528,3),2)</f>
      </c>
      <c s="36" t="s">
        <v>456</v>
      </c>
      <c>
        <f>(M528*21)/100</f>
      </c>
      <c t="s">
        <v>27</v>
      </c>
    </row>
    <row r="529" spans="1:5" ht="12.75">
      <c r="A529" s="35" t="s">
        <v>58</v>
      </c>
      <c r="E529" s="39" t="s">
        <v>5</v>
      </c>
    </row>
    <row r="530" spans="1:5" ht="51">
      <c r="A530" s="35" t="s">
        <v>59</v>
      </c>
      <c r="E530" s="40" t="s">
        <v>845</v>
      </c>
    </row>
    <row r="531" spans="1:5" ht="25.5">
      <c r="A531" t="s">
        <v>61</v>
      </c>
      <c r="E531" s="39" t="s">
        <v>846</v>
      </c>
    </row>
    <row r="532" spans="1:13" ht="12.75">
      <c r="A532" t="s">
        <v>49</v>
      </c>
      <c r="C532" s="31" t="s">
        <v>140</v>
      </c>
      <c r="E532" s="33" t="s">
        <v>410</v>
      </c>
      <c r="J532" s="32">
        <f>0</f>
      </c>
      <c s="32">
        <f>0</f>
      </c>
      <c s="32">
        <f>0+L533+L537+L541</f>
      </c>
      <c s="32">
        <f>0+M533+M537+M541</f>
      </c>
    </row>
    <row r="533" spans="1:16" ht="12.75">
      <c r="A533" t="s">
        <v>52</v>
      </c>
      <c s="34" t="s">
        <v>92</v>
      </c>
      <c s="34" t="s">
        <v>847</v>
      </c>
      <c s="35" t="s">
        <v>5</v>
      </c>
      <c s="6" t="s">
        <v>848</v>
      </c>
      <c s="36" t="s">
        <v>65</v>
      </c>
      <c s="37">
        <v>1.26</v>
      </c>
      <c s="36">
        <v>0</v>
      </c>
      <c s="36">
        <f>ROUND(G533*H533,6)</f>
      </c>
      <c r="L533" s="38">
        <v>0</v>
      </c>
      <c s="32">
        <f>ROUND(ROUND(L533,2)*ROUND(G533,3),2)</f>
      </c>
      <c s="36" t="s">
        <v>408</v>
      </c>
      <c>
        <f>(M533*21)/100</f>
      </c>
      <c t="s">
        <v>27</v>
      </c>
    </row>
    <row r="534" spans="1:5" ht="12.75">
      <c r="A534" s="35" t="s">
        <v>58</v>
      </c>
      <c r="E534" s="39" t="s">
        <v>5</v>
      </c>
    </row>
    <row r="535" spans="1:5" ht="51">
      <c r="A535" s="35" t="s">
        <v>59</v>
      </c>
      <c r="E535" s="40" t="s">
        <v>849</v>
      </c>
    </row>
    <row r="536" spans="1:5" ht="38.25">
      <c r="A536" t="s">
        <v>61</v>
      </c>
      <c r="E536" s="39" t="s">
        <v>691</v>
      </c>
    </row>
    <row r="537" spans="1:16" ht="12.75">
      <c r="A537" t="s">
        <v>52</v>
      </c>
      <c s="34" t="s">
        <v>96</v>
      </c>
      <c s="34" t="s">
        <v>850</v>
      </c>
      <c s="35" t="s">
        <v>5</v>
      </c>
      <c s="6" t="s">
        <v>851</v>
      </c>
      <c s="36" t="s">
        <v>65</v>
      </c>
      <c s="37">
        <v>4</v>
      </c>
      <c s="36">
        <v>0</v>
      </c>
      <c s="36">
        <f>ROUND(G537*H537,6)</f>
      </c>
      <c r="L537" s="38">
        <v>0</v>
      </c>
      <c s="32">
        <f>ROUND(ROUND(L537,2)*ROUND(G537,3),2)</f>
      </c>
      <c s="36" t="s">
        <v>408</v>
      </c>
      <c>
        <f>(M537*21)/100</f>
      </c>
      <c t="s">
        <v>27</v>
      </c>
    </row>
    <row r="538" spans="1:5" ht="12.75">
      <c r="A538" s="35" t="s">
        <v>58</v>
      </c>
      <c r="E538" s="39" t="s">
        <v>5</v>
      </c>
    </row>
    <row r="539" spans="1:5" ht="51">
      <c r="A539" s="35" t="s">
        <v>59</v>
      </c>
      <c r="E539" s="40" t="s">
        <v>852</v>
      </c>
    </row>
    <row r="540" spans="1:5" ht="12.75">
      <c r="A540" t="s">
        <v>61</v>
      </c>
      <c r="E540" s="39" t="s">
        <v>5</v>
      </c>
    </row>
    <row r="541" spans="1:16" ht="12.75">
      <c r="A541" t="s">
        <v>52</v>
      </c>
      <c s="34" t="s">
        <v>101</v>
      </c>
      <c s="34" t="s">
        <v>853</v>
      </c>
      <c s="35" t="s">
        <v>5</v>
      </c>
      <c s="6" t="s">
        <v>854</v>
      </c>
      <c s="36" t="s">
        <v>76</v>
      </c>
      <c s="37">
        <v>4</v>
      </c>
      <c s="36">
        <v>0</v>
      </c>
      <c s="36">
        <f>ROUND(G541*H541,6)</f>
      </c>
      <c r="L541" s="38">
        <v>0</v>
      </c>
      <c s="32">
        <f>ROUND(ROUND(L541,2)*ROUND(G541,3),2)</f>
      </c>
      <c s="36" t="s">
        <v>408</v>
      </c>
      <c>
        <f>(M541*21)/100</f>
      </c>
      <c t="s">
        <v>27</v>
      </c>
    </row>
    <row r="542" spans="1:5" ht="12.75">
      <c r="A542" s="35" t="s">
        <v>58</v>
      </c>
      <c r="E542" s="39" t="s">
        <v>5</v>
      </c>
    </row>
    <row r="543" spans="1:5" ht="38.25">
      <c r="A543" s="35" t="s">
        <v>59</v>
      </c>
      <c r="E543" s="40" t="s">
        <v>855</v>
      </c>
    </row>
    <row r="544" spans="1:5" ht="12.75">
      <c r="A544" t="s">
        <v>61</v>
      </c>
      <c r="E544" s="39" t="s">
        <v>5</v>
      </c>
    </row>
    <row r="545" spans="1:13" ht="12.75">
      <c r="A545" t="s">
        <v>49</v>
      </c>
      <c r="C545" s="31" t="s">
        <v>225</v>
      </c>
      <c r="E545" s="33" t="s">
        <v>630</v>
      </c>
      <c r="J545" s="32">
        <f>0</f>
      </c>
      <c s="32">
        <f>0</f>
      </c>
      <c s="32">
        <f>0+L546+L550+L554+L558</f>
      </c>
      <c s="32">
        <f>0+M546+M550+M554+M558</f>
      </c>
    </row>
    <row r="546" spans="1:16" ht="12.75">
      <c r="A546" t="s">
        <v>52</v>
      </c>
      <c s="34" t="s">
        <v>106</v>
      </c>
      <c s="34" t="s">
        <v>856</v>
      </c>
      <c s="35" t="s">
        <v>5</v>
      </c>
      <c s="6" t="s">
        <v>857</v>
      </c>
      <c s="36" t="s">
        <v>76</v>
      </c>
      <c s="37">
        <v>4</v>
      </c>
      <c s="36">
        <v>0</v>
      </c>
      <c s="36">
        <f>ROUND(G546*H546,6)</f>
      </c>
      <c r="L546" s="38">
        <v>0</v>
      </c>
      <c s="32">
        <f>ROUND(ROUND(L546,2)*ROUND(G546,3),2)</f>
      </c>
      <c s="36" t="s">
        <v>408</v>
      </c>
      <c>
        <f>(M546*21)/100</f>
      </c>
      <c t="s">
        <v>27</v>
      </c>
    </row>
    <row r="547" spans="1:5" ht="12.75">
      <c r="A547" s="35" t="s">
        <v>58</v>
      </c>
      <c r="E547" s="39" t="s">
        <v>5</v>
      </c>
    </row>
    <row r="548" spans="1:5" ht="76.5">
      <c r="A548" s="35" t="s">
        <v>59</v>
      </c>
      <c r="E548" s="40" t="s">
        <v>858</v>
      </c>
    </row>
    <row r="549" spans="1:5" ht="12.75">
      <c r="A549" t="s">
        <v>61</v>
      </c>
      <c r="E549" s="39" t="s">
        <v>5</v>
      </c>
    </row>
    <row r="550" spans="1:16" ht="12.75">
      <c r="A550" t="s">
        <v>52</v>
      </c>
      <c s="34" t="s">
        <v>111</v>
      </c>
      <c s="34" t="s">
        <v>641</v>
      </c>
      <c s="35" t="s">
        <v>5</v>
      </c>
      <c s="6" t="s">
        <v>642</v>
      </c>
      <c s="36" t="s">
        <v>65</v>
      </c>
      <c s="37">
        <v>0.91</v>
      </c>
      <c s="36">
        <v>0</v>
      </c>
      <c s="36">
        <f>ROUND(G550*H550,6)</f>
      </c>
      <c r="L550" s="38">
        <v>0</v>
      </c>
      <c s="32">
        <f>ROUND(ROUND(L550,2)*ROUND(G550,3),2)</f>
      </c>
      <c s="36" t="s">
        <v>408</v>
      </c>
      <c>
        <f>(M550*21)/100</f>
      </c>
      <c t="s">
        <v>27</v>
      </c>
    </row>
    <row r="551" spans="1:5" ht="12.75">
      <c r="A551" s="35" t="s">
        <v>58</v>
      </c>
      <c r="E551" s="39" t="s">
        <v>5</v>
      </c>
    </row>
    <row r="552" spans="1:5" ht="38.25">
      <c r="A552" s="35" t="s">
        <v>59</v>
      </c>
      <c r="E552" s="40" t="s">
        <v>859</v>
      </c>
    </row>
    <row r="553" spans="1:5" ht="12.75">
      <c r="A553" t="s">
        <v>61</v>
      </c>
      <c r="E553" s="39" t="s">
        <v>5</v>
      </c>
    </row>
    <row r="554" spans="1:16" ht="12.75">
      <c r="A554" t="s">
        <v>52</v>
      </c>
      <c s="34" t="s">
        <v>114</v>
      </c>
      <c s="34" t="s">
        <v>644</v>
      </c>
      <c s="35" t="s">
        <v>5</v>
      </c>
      <c s="6" t="s">
        <v>645</v>
      </c>
      <c s="36" t="s">
        <v>65</v>
      </c>
      <c s="37">
        <v>0.006</v>
      </c>
      <c s="36">
        <v>0</v>
      </c>
      <c s="36">
        <f>ROUND(G554*H554,6)</f>
      </c>
      <c r="L554" s="38">
        <v>0</v>
      </c>
      <c s="32">
        <f>ROUND(ROUND(L554,2)*ROUND(G554,3),2)</f>
      </c>
      <c s="36" t="s">
        <v>408</v>
      </c>
      <c>
        <f>(M554*21)/100</f>
      </c>
      <c t="s">
        <v>27</v>
      </c>
    </row>
    <row r="555" spans="1:5" ht="12.75">
      <c r="A555" s="35" t="s">
        <v>58</v>
      </c>
      <c r="E555" s="39" t="s">
        <v>5</v>
      </c>
    </row>
    <row r="556" spans="1:5" ht="38.25">
      <c r="A556" s="35" t="s">
        <v>59</v>
      </c>
      <c r="E556" s="40" t="s">
        <v>860</v>
      </c>
    </row>
    <row r="557" spans="1:5" ht="38.25">
      <c r="A557" t="s">
        <v>61</v>
      </c>
      <c r="E557" s="39" t="s">
        <v>647</v>
      </c>
    </row>
    <row r="558" spans="1:16" ht="25.5">
      <c r="A558" t="s">
        <v>52</v>
      </c>
      <c s="34" t="s">
        <v>118</v>
      </c>
      <c s="34" t="s">
        <v>861</v>
      </c>
      <c s="35" t="s">
        <v>5</v>
      </c>
      <c s="6" t="s">
        <v>862</v>
      </c>
      <c s="36" t="s">
        <v>498</v>
      </c>
      <c s="37">
        <v>4.62</v>
      </c>
      <c s="36">
        <v>0</v>
      </c>
      <c s="36">
        <f>ROUND(G558*H558,6)</f>
      </c>
      <c r="L558" s="38">
        <v>0</v>
      </c>
      <c s="32">
        <f>ROUND(ROUND(L558,2)*ROUND(G558,3),2)</f>
      </c>
      <c s="36" t="s">
        <v>456</v>
      </c>
      <c>
        <f>(M558*21)/100</f>
      </c>
      <c t="s">
        <v>27</v>
      </c>
    </row>
    <row r="559" spans="1:5" ht="12.75">
      <c r="A559" s="35" t="s">
        <v>58</v>
      </c>
      <c r="E559" s="39" t="s">
        <v>5</v>
      </c>
    </row>
    <row r="560" spans="1:5" ht="63.75">
      <c r="A560" s="35" t="s">
        <v>59</v>
      </c>
      <c r="E560" s="40" t="s">
        <v>863</v>
      </c>
    </row>
    <row r="561" spans="1:5" ht="409.5">
      <c r="A561" t="s">
        <v>61</v>
      </c>
      <c r="E561" s="39" t="s">
        <v>864</v>
      </c>
    </row>
    <row r="562" spans="1:13" ht="12.75">
      <c r="A562" t="s">
        <v>49</v>
      </c>
      <c r="C562" s="31" t="s">
        <v>748</v>
      </c>
      <c r="E562" s="33" t="s">
        <v>749</v>
      </c>
      <c r="J562" s="32">
        <f>0</f>
      </c>
      <c s="32">
        <f>0</f>
      </c>
      <c s="32">
        <f>0+L563+L567</f>
      </c>
      <c s="32">
        <f>0+M563+M567</f>
      </c>
    </row>
    <row r="563" spans="1:16" ht="25.5">
      <c r="A563" t="s">
        <v>52</v>
      </c>
      <c s="34" t="s">
        <v>121</v>
      </c>
      <c s="34" t="s">
        <v>865</v>
      </c>
      <c s="35" t="s">
        <v>5</v>
      </c>
      <c s="6" t="s">
        <v>866</v>
      </c>
      <c s="36" t="s">
        <v>179</v>
      </c>
      <c s="37">
        <v>40</v>
      </c>
      <c s="36">
        <v>0</v>
      </c>
      <c s="36">
        <f>ROUND(G563*H563,6)</f>
      </c>
      <c r="L563" s="38">
        <v>0</v>
      </c>
      <c s="32">
        <f>ROUND(ROUND(L563,2)*ROUND(G563,3),2)</f>
      </c>
      <c s="36" t="s">
        <v>408</v>
      </c>
      <c>
        <f>(M563*21)/100</f>
      </c>
      <c t="s">
        <v>27</v>
      </c>
    </row>
    <row r="564" spans="1:5" ht="12.75">
      <c r="A564" s="35" t="s">
        <v>58</v>
      </c>
      <c r="E564" s="39" t="s">
        <v>5</v>
      </c>
    </row>
    <row r="565" spans="1:5" ht="51">
      <c r="A565" s="35" t="s">
        <v>59</v>
      </c>
      <c r="E565" s="40" t="s">
        <v>867</v>
      </c>
    </row>
    <row r="566" spans="1:5" ht="12.75">
      <c r="A566" t="s">
        <v>61</v>
      </c>
      <c r="E566" s="39" t="s">
        <v>5</v>
      </c>
    </row>
    <row r="567" spans="1:16" ht="12.75">
      <c r="A567" t="s">
        <v>52</v>
      </c>
      <c s="34" t="s">
        <v>125</v>
      </c>
      <c s="34" t="s">
        <v>761</v>
      </c>
      <c s="35" t="s">
        <v>5</v>
      </c>
      <c s="6" t="s">
        <v>762</v>
      </c>
      <c s="36" t="s">
        <v>179</v>
      </c>
      <c s="37">
        <v>40</v>
      </c>
      <c s="36">
        <v>0</v>
      </c>
      <c s="36">
        <f>ROUND(G567*H567,6)</f>
      </c>
      <c r="L567" s="38">
        <v>0</v>
      </c>
      <c s="32">
        <f>ROUND(ROUND(L567,2)*ROUND(G567,3),2)</f>
      </c>
      <c s="36" t="s">
        <v>408</v>
      </c>
      <c>
        <f>(M567*21)/100</f>
      </c>
      <c t="s">
        <v>27</v>
      </c>
    </row>
    <row r="568" spans="1:5" ht="12.75">
      <c r="A568" s="35" t="s">
        <v>58</v>
      </c>
      <c r="E568" s="39" t="s">
        <v>5</v>
      </c>
    </row>
    <row r="569" spans="1:5" ht="51">
      <c r="A569" s="35" t="s">
        <v>59</v>
      </c>
      <c r="E569" s="40" t="s">
        <v>868</v>
      </c>
    </row>
    <row r="570" spans="1:5" ht="38.25">
      <c r="A570" t="s">
        <v>61</v>
      </c>
      <c r="E570" s="39" t="s">
        <v>760</v>
      </c>
    </row>
    <row r="571" spans="1:13" ht="12.75">
      <c r="A571" t="s">
        <v>49</v>
      </c>
      <c r="C571" s="31" t="s">
        <v>869</v>
      </c>
      <c r="E571" s="33" t="s">
        <v>870</v>
      </c>
      <c r="J571" s="32">
        <f>0</f>
      </c>
      <c s="32">
        <f>0</f>
      </c>
      <c s="32">
        <f>0+L572</f>
      </c>
      <c s="32">
        <f>0+M572</f>
      </c>
    </row>
    <row r="572" spans="1:16" ht="12.75">
      <c r="A572" t="s">
        <v>52</v>
      </c>
      <c s="34" t="s">
        <v>128</v>
      </c>
      <c s="34" t="s">
        <v>871</v>
      </c>
      <c s="35" t="s">
        <v>5</v>
      </c>
      <c s="6" t="s">
        <v>872</v>
      </c>
      <c s="36" t="s">
        <v>179</v>
      </c>
      <c s="37">
        <v>34.375</v>
      </c>
      <c s="36">
        <v>0</v>
      </c>
      <c s="36">
        <f>ROUND(G572*H572,6)</f>
      </c>
      <c r="L572" s="38">
        <v>0</v>
      </c>
      <c s="32">
        <f>ROUND(ROUND(L572,2)*ROUND(G572,3),2)</f>
      </c>
      <c s="36" t="s">
        <v>408</v>
      </c>
      <c>
        <f>(M572*21)/100</f>
      </c>
      <c t="s">
        <v>27</v>
      </c>
    </row>
    <row r="573" spans="1:5" ht="12.75">
      <c r="A573" s="35" t="s">
        <v>58</v>
      </c>
      <c r="E573" s="39" t="s">
        <v>5</v>
      </c>
    </row>
    <row r="574" spans="1:5" ht="63.75">
      <c r="A574" s="35" t="s">
        <v>59</v>
      </c>
      <c r="E574" s="40" t="s">
        <v>873</v>
      </c>
    </row>
    <row r="575" spans="1:5" ht="12.75">
      <c r="A575" t="s">
        <v>61</v>
      </c>
      <c r="E575" s="39" t="s">
        <v>5</v>
      </c>
    </row>
    <row r="576" spans="1:13" ht="12.75">
      <c r="A576" t="s">
        <v>49</v>
      </c>
      <c r="C576" s="31" t="s">
        <v>494</v>
      </c>
      <c r="E576" s="33" t="s">
        <v>495</v>
      </c>
      <c r="J576" s="32">
        <f>0</f>
      </c>
      <c s="32">
        <f>0</f>
      </c>
      <c s="32">
        <f>0+L577</f>
      </c>
      <c s="32">
        <f>0+M577</f>
      </c>
    </row>
    <row r="577" spans="1:16" ht="25.5">
      <c r="A577" t="s">
        <v>52</v>
      </c>
      <c s="34" t="s">
        <v>132</v>
      </c>
      <c s="34" t="s">
        <v>816</v>
      </c>
      <c s="35" t="s">
        <v>5</v>
      </c>
      <c s="6" t="s">
        <v>817</v>
      </c>
      <c s="36" t="s">
        <v>498</v>
      </c>
      <c s="37">
        <v>55.351</v>
      </c>
      <c s="36">
        <v>0</v>
      </c>
      <c s="36">
        <f>ROUND(G577*H577,6)</f>
      </c>
      <c r="L577" s="38">
        <v>0</v>
      </c>
      <c s="32">
        <f>ROUND(ROUND(L577,2)*ROUND(G577,3),2)</f>
      </c>
      <c s="36" t="s">
        <v>716</v>
      </c>
      <c>
        <f>(M577*21)/100</f>
      </c>
      <c t="s">
        <v>27</v>
      </c>
    </row>
    <row r="578" spans="1:5" ht="12.75">
      <c r="A578" s="35" t="s">
        <v>58</v>
      </c>
      <c r="E578" s="39" t="s">
        <v>5</v>
      </c>
    </row>
    <row r="579" spans="1:5" ht="12.75">
      <c r="A579" s="35" t="s">
        <v>59</v>
      </c>
      <c r="E579" s="40" t="s">
        <v>874</v>
      </c>
    </row>
    <row r="580" spans="1:5" ht="127.5">
      <c r="A580" t="s">
        <v>61</v>
      </c>
      <c r="E580" s="39" t="s">
        <v>819</v>
      </c>
    </row>
    <row r="581" spans="1:13" ht="12.75">
      <c r="A581" t="s">
        <v>46</v>
      </c>
      <c r="C581" s="31" t="s">
        <v>875</v>
      </c>
      <c r="E581" s="33" t="s">
        <v>876</v>
      </c>
      <c r="J581" s="32">
        <f>0+J582</f>
      </c>
      <c s="32">
        <f>0+K582</f>
      </c>
      <c s="32">
        <f>0+L582</f>
      </c>
      <c s="32">
        <f>0+M582</f>
      </c>
    </row>
    <row r="582" spans="1:13" ht="12.75">
      <c r="A582" t="s">
        <v>399</v>
      </c>
      <c r="C582" s="31" t="s">
        <v>877</v>
      </c>
      <c r="E582" s="33" t="s">
        <v>878</v>
      </c>
      <c r="J582" s="32">
        <f>0+J583+J596</f>
      </c>
      <c s="32">
        <f>0+K583+K596</f>
      </c>
      <c s="32">
        <f>0+L583+L596</f>
      </c>
      <c s="32">
        <f>0+M583+M596</f>
      </c>
    </row>
    <row r="583" spans="1:13" ht="12.75">
      <c r="A583" t="s">
        <v>49</v>
      </c>
      <c r="C583" s="31" t="s">
        <v>53</v>
      </c>
      <c r="E583" s="33" t="s">
        <v>405</v>
      </c>
      <c r="J583" s="32">
        <f>0</f>
      </c>
      <c s="32">
        <f>0</f>
      </c>
      <c s="32">
        <f>0+L584+L588+L592</f>
      </c>
      <c s="32">
        <f>0+M584+M588+M592</f>
      </c>
    </row>
    <row r="584" spans="1:16" ht="12.75">
      <c r="A584" t="s">
        <v>52</v>
      </c>
      <c s="34" t="s">
        <v>53</v>
      </c>
      <c s="34" t="s">
        <v>879</v>
      </c>
      <c s="35" t="s">
        <v>5</v>
      </c>
      <c s="6" t="s">
        <v>880</v>
      </c>
      <c s="36" t="s">
        <v>179</v>
      </c>
      <c s="37">
        <v>188</v>
      </c>
      <c s="36">
        <v>0</v>
      </c>
      <c s="36">
        <f>ROUND(G584*H584,6)</f>
      </c>
      <c r="L584" s="38">
        <v>0</v>
      </c>
      <c s="32">
        <f>ROUND(ROUND(L584,2)*ROUND(G584,3),2)</f>
      </c>
      <c s="36" t="s">
        <v>66</v>
      </c>
      <c>
        <f>(M584*21)/100</f>
      </c>
      <c t="s">
        <v>27</v>
      </c>
    </row>
    <row r="585" spans="1:5" ht="12.75">
      <c r="A585" s="35" t="s">
        <v>58</v>
      </c>
      <c r="E585" s="39" t="s">
        <v>5</v>
      </c>
    </row>
    <row r="586" spans="1:5" ht="25.5">
      <c r="A586" s="35" t="s">
        <v>59</v>
      </c>
      <c r="E586" s="40" t="s">
        <v>881</v>
      </c>
    </row>
    <row r="587" spans="1:5" ht="38.25">
      <c r="A587" t="s">
        <v>61</v>
      </c>
      <c r="E587" s="39" t="s">
        <v>882</v>
      </c>
    </row>
    <row r="588" spans="1:16" ht="12.75">
      <c r="A588" t="s">
        <v>52</v>
      </c>
      <c s="34" t="s">
        <v>27</v>
      </c>
      <c s="34" t="s">
        <v>883</v>
      </c>
      <c s="35" t="s">
        <v>5</v>
      </c>
      <c s="6" t="s">
        <v>884</v>
      </c>
      <c s="36" t="s">
        <v>76</v>
      </c>
      <c s="37">
        <v>2</v>
      </c>
      <c s="36">
        <v>0</v>
      </c>
      <c s="36">
        <f>ROUND(G588*H588,6)</f>
      </c>
      <c r="L588" s="38">
        <v>0</v>
      </c>
      <c s="32">
        <f>ROUND(ROUND(L588,2)*ROUND(G588,3),2)</f>
      </c>
      <c s="36" t="s">
        <v>66</v>
      </c>
      <c>
        <f>(M588*21)/100</f>
      </c>
      <c t="s">
        <v>27</v>
      </c>
    </row>
    <row r="589" spans="1:5" ht="12.75">
      <c r="A589" s="35" t="s">
        <v>58</v>
      </c>
      <c r="E589" s="39" t="s">
        <v>5</v>
      </c>
    </row>
    <row r="590" spans="1:5" ht="25.5">
      <c r="A590" s="35" t="s">
        <v>59</v>
      </c>
      <c r="E590" s="40" t="s">
        <v>885</v>
      </c>
    </row>
    <row r="591" spans="1:5" ht="165.75">
      <c r="A591" t="s">
        <v>61</v>
      </c>
      <c r="E591" s="39" t="s">
        <v>886</v>
      </c>
    </row>
    <row r="592" spans="1:16" ht="12.75">
      <c r="A592" t="s">
        <v>52</v>
      </c>
      <c s="34" t="s">
        <v>26</v>
      </c>
      <c s="34" t="s">
        <v>887</v>
      </c>
      <c s="35" t="s">
        <v>5</v>
      </c>
      <c s="6" t="s">
        <v>888</v>
      </c>
      <c s="36" t="s">
        <v>76</v>
      </c>
      <c s="37">
        <v>4</v>
      </c>
      <c s="36">
        <v>0</v>
      </c>
      <c s="36">
        <f>ROUND(G592*H592,6)</f>
      </c>
      <c r="L592" s="38">
        <v>0</v>
      </c>
      <c s="32">
        <f>ROUND(ROUND(L592,2)*ROUND(G592,3),2)</f>
      </c>
      <c s="36" t="s">
        <v>66</v>
      </c>
      <c>
        <f>(M592*21)/100</f>
      </c>
      <c t="s">
        <v>27</v>
      </c>
    </row>
    <row r="593" spans="1:5" ht="12.75">
      <c r="A593" s="35" t="s">
        <v>58</v>
      </c>
      <c r="E593" s="39" t="s">
        <v>5</v>
      </c>
    </row>
    <row r="594" spans="1:5" ht="25.5">
      <c r="A594" s="35" t="s">
        <v>59</v>
      </c>
      <c r="E594" s="40" t="s">
        <v>889</v>
      </c>
    </row>
    <row r="595" spans="1:5" ht="76.5">
      <c r="A595" t="s">
        <v>61</v>
      </c>
      <c r="E595" s="39" t="s">
        <v>890</v>
      </c>
    </row>
    <row r="596" spans="1:13" ht="12.75">
      <c r="A596" t="s">
        <v>49</v>
      </c>
      <c r="C596" s="31" t="s">
        <v>494</v>
      </c>
      <c r="E596" s="33" t="s">
        <v>495</v>
      </c>
      <c r="J596" s="32">
        <f>0</f>
      </c>
      <c s="32">
        <f>0</f>
      </c>
      <c s="32">
        <f>0+L597</f>
      </c>
      <c s="32">
        <f>0+M597</f>
      </c>
    </row>
    <row r="597" spans="1:16" ht="38.25">
      <c r="A597" t="s">
        <v>52</v>
      </c>
      <c s="34" t="s">
        <v>73</v>
      </c>
      <c s="34" t="s">
        <v>891</v>
      </c>
      <c s="35" t="s">
        <v>5</v>
      </c>
      <c s="6" t="s">
        <v>892</v>
      </c>
      <c s="36" t="s">
        <v>498</v>
      </c>
      <c s="37">
        <v>5.8</v>
      </c>
      <c s="36">
        <v>0</v>
      </c>
      <c s="36">
        <f>ROUND(G597*H597,6)</f>
      </c>
      <c r="L597" s="38">
        <v>0</v>
      </c>
      <c s="32">
        <f>ROUND(ROUND(L597,2)*ROUND(G597,3),2)</f>
      </c>
      <c s="36" t="s">
        <v>66</v>
      </c>
      <c>
        <f>(M597*21)/100</f>
      </c>
      <c t="s">
        <v>27</v>
      </c>
    </row>
    <row r="598" spans="1:5" ht="12.75">
      <c r="A598" s="35" t="s">
        <v>58</v>
      </c>
      <c r="E598" s="39" t="s">
        <v>5</v>
      </c>
    </row>
    <row r="599" spans="1:5" ht="12.75">
      <c r="A599" s="35" t="s">
        <v>59</v>
      </c>
      <c r="E599" s="40" t="s">
        <v>893</v>
      </c>
    </row>
    <row r="600" spans="1:5" ht="127.5">
      <c r="A600" t="s">
        <v>61</v>
      </c>
      <c r="E600" s="39" t="s">
        <v>819</v>
      </c>
    </row>
    <row r="601" spans="1:13" ht="12.75">
      <c r="A601" t="s">
        <v>399</v>
      </c>
      <c r="C601" s="31" t="s">
        <v>894</v>
      </c>
      <c r="E601" s="33" t="s">
        <v>895</v>
      </c>
      <c r="J601" s="32">
        <f>0+J602+J623+J628+J637</f>
      </c>
      <c s="32">
        <f>0+K602+K623+K628+K637</f>
      </c>
      <c s="32">
        <f>0+L602+L623+L628+L637</f>
      </c>
      <c s="32">
        <f>0+M602+M623+M628+M637</f>
      </c>
    </row>
    <row r="602" spans="1:13" ht="12.75">
      <c r="A602" t="s">
        <v>49</v>
      </c>
      <c r="C602" s="31" t="s">
        <v>101</v>
      </c>
      <c r="E602" s="33" t="s">
        <v>405</v>
      </c>
      <c r="J602" s="32">
        <f>0</f>
      </c>
      <c s="32">
        <f>0</f>
      </c>
      <c s="32">
        <f>0+L603+L607+L611+L615+L619</f>
      </c>
      <c s="32">
        <f>0+M603+M607+M611+M615+M619</f>
      </c>
    </row>
    <row r="603" spans="1:16" ht="12.75">
      <c r="A603" t="s">
        <v>52</v>
      </c>
      <c s="34" t="s">
        <v>53</v>
      </c>
      <c s="34" t="s">
        <v>896</v>
      </c>
      <c s="35" t="s">
        <v>5</v>
      </c>
      <c s="6" t="s">
        <v>897</v>
      </c>
      <c s="36" t="s">
        <v>65</v>
      </c>
      <c s="37">
        <v>112</v>
      </c>
      <c s="36">
        <v>0</v>
      </c>
      <c s="36">
        <f>ROUND(G603*H603,6)</f>
      </c>
      <c r="L603" s="38">
        <v>0</v>
      </c>
      <c s="32">
        <f>ROUND(ROUND(L603,2)*ROUND(G603,3),2)</f>
      </c>
      <c s="36" t="s">
        <v>898</v>
      </c>
      <c>
        <f>(M603*21)/100</f>
      </c>
      <c t="s">
        <v>27</v>
      </c>
    </row>
    <row r="604" spans="1:5" ht="12.75">
      <c r="A604" s="35" t="s">
        <v>58</v>
      </c>
      <c r="E604" s="39" t="s">
        <v>5</v>
      </c>
    </row>
    <row r="605" spans="1:5" ht="63.75">
      <c r="A605" s="35" t="s">
        <v>59</v>
      </c>
      <c r="E605" s="40" t="s">
        <v>899</v>
      </c>
    </row>
    <row r="606" spans="1:5" ht="369.75">
      <c r="A606" t="s">
        <v>61</v>
      </c>
      <c r="E606" s="39" t="s">
        <v>900</v>
      </c>
    </row>
    <row r="607" spans="1:16" ht="12.75">
      <c r="A607" t="s">
        <v>52</v>
      </c>
      <c s="34" t="s">
        <v>27</v>
      </c>
      <c s="34" t="s">
        <v>559</v>
      </c>
      <c s="35" t="s">
        <v>5</v>
      </c>
      <c s="6" t="s">
        <v>560</v>
      </c>
      <c s="36" t="s">
        <v>65</v>
      </c>
      <c s="37">
        <v>8</v>
      </c>
      <c s="36">
        <v>0</v>
      </c>
      <c s="36">
        <f>ROUND(G607*H607,6)</f>
      </c>
      <c r="L607" s="38">
        <v>0</v>
      </c>
      <c s="32">
        <f>ROUND(ROUND(L607,2)*ROUND(G607,3),2)</f>
      </c>
      <c s="36" t="s">
        <v>898</v>
      </c>
      <c>
        <f>(M607*21)/100</f>
      </c>
      <c t="s">
        <v>27</v>
      </c>
    </row>
    <row r="608" spans="1:5" ht="12.75">
      <c r="A608" s="35" t="s">
        <v>58</v>
      </c>
      <c r="E608" s="39" t="s">
        <v>5</v>
      </c>
    </row>
    <row r="609" spans="1:5" ht="38.25">
      <c r="A609" s="35" t="s">
        <v>59</v>
      </c>
      <c r="E609" s="40" t="s">
        <v>901</v>
      </c>
    </row>
    <row r="610" spans="1:5" ht="318.75">
      <c r="A610" t="s">
        <v>61</v>
      </c>
      <c r="E610" s="39" t="s">
        <v>902</v>
      </c>
    </row>
    <row r="611" spans="1:16" ht="12.75">
      <c r="A611" t="s">
        <v>52</v>
      </c>
      <c s="34" t="s">
        <v>26</v>
      </c>
      <c s="34" t="s">
        <v>903</v>
      </c>
      <c s="35" t="s">
        <v>5</v>
      </c>
      <c s="6" t="s">
        <v>904</v>
      </c>
      <c s="36" t="s">
        <v>65</v>
      </c>
      <c s="37">
        <v>48</v>
      </c>
      <c s="36">
        <v>0</v>
      </c>
      <c s="36">
        <f>ROUND(G611*H611,6)</f>
      </c>
      <c r="L611" s="38">
        <v>0</v>
      </c>
      <c s="32">
        <f>ROUND(ROUND(L611,2)*ROUND(G611,3),2)</f>
      </c>
      <c s="36" t="s">
        <v>905</v>
      </c>
      <c>
        <f>(M611*21)/100</f>
      </c>
      <c t="s">
        <v>27</v>
      </c>
    </row>
    <row r="612" spans="1:5" ht="12.75">
      <c r="A612" s="35" t="s">
        <v>58</v>
      </c>
      <c r="E612" s="39" t="s">
        <v>5</v>
      </c>
    </row>
    <row r="613" spans="1:5" ht="38.25">
      <c r="A613" s="35" t="s">
        <v>59</v>
      </c>
      <c r="E613" s="40" t="s">
        <v>906</v>
      </c>
    </row>
    <row r="614" spans="1:5" ht="25.5">
      <c r="A614" t="s">
        <v>61</v>
      </c>
      <c r="E614" s="39" t="s">
        <v>907</v>
      </c>
    </row>
    <row r="615" spans="1:16" ht="12.75">
      <c r="A615" t="s">
        <v>52</v>
      </c>
      <c s="34" t="s">
        <v>73</v>
      </c>
      <c s="34" t="s">
        <v>565</v>
      </c>
      <c s="35" t="s">
        <v>5</v>
      </c>
      <c s="6" t="s">
        <v>566</v>
      </c>
      <c s="36" t="s">
        <v>65</v>
      </c>
      <c s="37">
        <v>104</v>
      </c>
      <c s="36">
        <v>0</v>
      </c>
      <c s="36">
        <f>ROUND(G615*H615,6)</f>
      </c>
      <c r="L615" s="38">
        <v>0</v>
      </c>
      <c s="32">
        <f>ROUND(ROUND(L615,2)*ROUND(G615,3),2)</f>
      </c>
      <c s="36" t="s">
        <v>898</v>
      </c>
      <c>
        <f>(M615*21)/100</f>
      </c>
      <c t="s">
        <v>27</v>
      </c>
    </row>
    <row r="616" spans="1:5" ht="12.75">
      <c r="A616" s="35" t="s">
        <v>58</v>
      </c>
      <c r="E616" s="39" t="s">
        <v>5</v>
      </c>
    </row>
    <row r="617" spans="1:5" ht="76.5">
      <c r="A617" s="35" t="s">
        <v>59</v>
      </c>
      <c r="E617" s="40" t="s">
        <v>908</v>
      </c>
    </row>
    <row r="618" spans="1:5" ht="191.25">
      <c r="A618" t="s">
        <v>61</v>
      </c>
      <c r="E618" s="39" t="s">
        <v>568</v>
      </c>
    </row>
    <row r="619" spans="1:16" ht="12.75">
      <c r="A619" t="s">
        <v>52</v>
      </c>
      <c s="34" t="s">
        <v>78</v>
      </c>
      <c s="34" t="s">
        <v>909</v>
      </c>
      <c s="35" t="s">
        <v>5</v>
      </c>
      <c s="6" t="s">
        <v>910</v>
      </c>
      <c s="36" t="s">
        <v>65</v>
      </c>
      <c s="37">
        <v>8</v>
      </c>
      <c s="36">
        <v>0</v>
      </c>
      <c s="36">
        <f>ROUND(G619*H619,6)</f>
      </c>
      <c r="L619" s="38">
        <v>0</v>
      </c>
      <c s="32">
        <f>ROUND(ROUND(L619,2)*ROUND(G619,3),2)</f>
      </c>
      <c s="36" t="s">
        <v>898</v>
      </c>
      <c>
        <f>(M619*21)/100</f>
      </c>
      <c t="s">
        <v>27</v>
      </c>
    </row>
    <row r="620" spans="1:5" ht="12.75">
      <c r="A620" s="35" t="s">
        <v>58</v>
      </c>
      <c r="E620" s="39" t="s">
        <v>5</v>
      </c>
    </row>
    <row r="621" spans="1:5" ht="38.25">
      <c r="A621" s="35" t="s">
        <v>59</v>
      </c>
      <c r="E621" s="40" t="s">
        <v>911</v>
      </c>
    </row>
    <row r="622" spans="1:5" ht="242.25">
      <c r="A622" t="s">
        <v>61</v>
      </c>
      <c r="E622" s="39" t="s">
        <v>912</v>
      </c>
    </row>
    <row r="623" spans="1:13" ht="12.75">
      <c r="A623" t="s">
        <v>49</v>
      </c>
      <c r="C623" s="31" t="s">
        <v>140</v>
      </c>
      <c r="E623" s="33" t="s">
        <v>410</v>
      </c>
      <c r="J623" s="32">
        <f>0</f>
      </c>
      <c s="32">
        <f>0</f>
      </c>
      <c s="32">
        <f>0+L624</f>
      </c>
      <c s="32">
        <f>0+M624</f>
      </c>
    </row>
    <row r="624" spans="1:16" ht="12.75">
      <c r="A624" t="s">
        <v>52</v>
      </c>
      <c s="34" t="s">
        <v>84</v>
      </c>
      <c s="34" t="s">
        <v>913</v>
      </c>
      <c s="35" t="s">
        <v>5</v>
      </c>
      <c s="6" t="s">
        <v>914</v>
      </c>
      <c s="36" t="s">
        <v>65</v>
      </c>
      <c s="37">
        <v>2.4</v>
      </c>
      <c s="36">
        <v>0</v>
      </c>
      <c s="36">
        <f>ROUND(G624*H624,6)</f>
      </c>
      <c r="L624" s="38">
        <v>0</v>
      </c>
      <c s="32">
        <f>ROUND(ROUND(L624,2)*ROUND(G624,3),2)</f>
      </c>
      <c s="36" t="s">
        <v>408</v>
      </c>
      <c>
        <f>(M624*21)/100</f>
      </c>
      <c t="s">
        <v>27</v>
      </c>
    </row>
    <row r="625" spans="1:5" ht="12.75">
      <c r="A625" s="35" t="s">
        <v>58</v>
      </c>
      <c r="E625" s="39" t="s">
        <v>5</v>
      </c>
    </row>
    <row r="626" spans="1:5" ht="38.25">
      <c r="A626" s="35" t="s">
        <v>59</v>
      </c>
      <c r="E626" s="40" t="s">
        <v>915</v>
      </c>
    </row>
    <row r="627" spans="1:5" ht="12.75">
      <c r="A627" t="s">
        <v>61</v>
      </c>
      <c r="E627" s="39" t="s">
        <v>5</v>
      </c>
    </row>
    <row r="628" spans="1:13" ht="12.75">
      <c r="A628" t="s">
        <v>49</v>
      </c>
      <c r="C628" s="31" t="s">
        <v>225</v>
      </c>
      <c r="E628" s="33" t="s">
        <v>630</v>
      </c>
      <c r="J628" s="32">
        <f>0</f>
      </c>
      <c s="32">
        <f>0</f>
      </c>
      <c s="32">
        <f>0+L629+L633</f>
      </c>
      <c s="32">
        <f>0+M629+M633</f>
      </c>
    </row>
    <row r="629" spans="1:16" ht="12.75">
      <c r="A629" t="s">
        <v>52</v>
      </c>
      <c s="34" t="s">
        <v>88</v>
      </c>
      <c s="34" t="s">
        <v>916</v>
      </c>
      <c s="35" t="s">
        <v>5</v>
      </c>
      <c s="6" t="s">
        <v>917</v>
      </c>
      <c s="36" t="s">
        <v>65</v>
      </c>
      <c s="37">
        <v>40</v>
      </c>
      <c s="36">
        <v>0</v>
      </c>
      <c s="36">
        <f>ROUND(G629*H629,6)</f>
      </c>
      <c r="L629" s="38">
        <v>0</v>
      </c>
      <c s="32">
        <f>ROUND(ROUND(L629,2)*ROUND(G629,3),2)</f>
      </c>
      <c s="36" t="s">
        <v>898</v>
      </c>
      <c>
        <f>(M629*21)/100</f>
      </c>
      <c t="s">
        <v>27</v>
      </c>
    </row>
    <row r="630" spans="1:5" ht="12.75">
      <c r="A630" s="35" t="s">
        <v>58</v>
      </c>
      <c r="E630" s="39" t="s">
        <v>5</v>
      </c>
    </row>
    <row r="631" spans="1:5" ht="38.25">
      <c r="A631" s="35" t="s">
        <v>59</v>
      </c>
      <c r="E631" s="40" t="s">
        <v>918</v>
      </c>
    </row>
    <row r="632" spans="1:5" ht="51">
      <c r="A632" t="s">
        <v>61</v>
      </c>
      <c r="E632" s="39" t="s">
        <v>919</v>
      </c>
    </row>
    <row r="633" spans="1:16" ht="12.75">
      <c r="A633" t="s">
        <v>52</v>
      </c>
      <c s="34" t="s">
        <v>92</v>
      </c>
      <c s="34" t="s">
        <v>648</v>
      </c>
      <c s="35" t="s">
        <v>5</v>
      </c>
      <c s="6" t="s">
        <v>649</v>
      </c>
      <c s="36" t="s">
        <v>65</v>
      </c>
      <c s="37">
        <v>40</v>
      </c>
      <c s="36">
        <v>0</v>
      </c>
      <c s="36">
        <f>ROUND(G633*H633,6)</f>
      </c>
      <c r="L633" s="38">
        <v>0</v>
      </c>
      <c s="32">
        <f>ROUND(ROUND(L633,2)*ROUND(G633,3),2)</f>
      </c>
      <c s="36" t="s">
        <v>905</v>
      </c>
      <c>
        <f>(M633*21)/100</f>
      </c>
      <c t="s">
        <v>27</v>
      </c>
    </row>
    <row r="634" spans="1:5" ht="12.75">
      <c r="A634" s="35" t="s">
        <v>58</v>
      </c>
      <c r="E634" s="39" t="s">
        <v>5</v>
      </c>
    </row>
    <row r="635" spans="1:5" ht="38.25">
      <c r="A635" s="35" t="s">
        <v>59</v>
      </c>
      <c r="E635" s="40" t="s">
        <v>920</v>
      </c>
    </row>
    <row r="636" spans="1:5" ht="38.25">
      <c r="A636" t="s">
        <v>61</v>
      </c>
      <c r="E636" s="39" t="s">
        <v>921</v>
      </c>
    </row>
    <row r="637" spans="1:13" ht="12.75">
      <c r="A637" t="s">
        <v>49</v>
      </c>
      <c r="C637" s="31" t="s">
        <v>494</v>
      </c>
      <c r="E637" s="33" t="s">
        <v>495</v>
      </c>
      <c r="J637" s="32">
        <f>0</f>
      </c>
      <c s="32">
        <f>0</f>
      </c>
      <c s="32">
        <f>0+L638</f>
      </c>
      <c s="32">
        <f>0+M638</f>
      </c>
    </row>
    <row r="638" spans="1:16" ht="25.5">
      <c r="A638" t="s">
        <v>52</v>
      </c>
      <c s="34" t="s">
        <v>96</v>
      </c>
      <c s="34" t="s">
        <v>816</v>
      </c>
      <c s="35" t="s">
        <v>5</v>
      </c>
      <c s="6" t="s">
        <v>817</v>
      </c>
      <c s="36" t="s">
        <v>498</v>
      </c>
      <c s="37">
        <v>288.8</v>
      </c>
      <c s="36">
        <v>0</v>
      </c>
      <c s="36">
        <f>ROUND(G638*H638,6)</f>
      </c>
      <c r="L638" s="38">
        <v>0</v>
      </c>
      <c s="32">
        <f>ROUND(ROUND(L638,2)*ROUND(G638,3),2)</f>
      </c>
      <c s="36" t="s">
        <v>716</v>
      </c>
      <c>
        <f>(M638*21)/100</f>
      </c>
      <c t="s">
        <v>27</v>
      </c>
    </row>
    <row r="639" spans="1:5" ht="12.75">
      <c r="A639" s="35" t="s">
        <v>58</v>
      </c>
      <c r="E639" s="39" t="s">
        <v>5</v>
      </c>
    </row>
    <row r="640" spans="1:5" ht="38.25">
      <c r="A640" s="35" t="s">
        <v>59</v>
      </c>
      <c r="E640" s="40" t="s">
        <v>922</v>
      </c>
    </row>
    <row r="641" spans="1:5" ht="127.5">
      <c r="A641" t="s">
        <v>61</v>
      </c>
      <c r="E641" s="39" t="s">
        <v>819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392</v>
      </c>
      <c s="41">
        <f>Rekapitulace!C12</f>
      </c>
      <c s="20" t="s">
        <v>0</v>
      </c>
      <c t="s">
        <v>23</v>
      </c>
      <c t="s">
        <v>27</v>
      </c>
    </row>
    <row r="4" spans="1:16" ht="32" customHeight="1">
      <c r="A4" s="24" t="s">
        <v>20</v>
      </c>
      <c s="25" t="s">
        <v>28</v>
      </c>
      <c s="27" t="s">
        <v>392</v>
      </c>
      <c r="E4" s="26" t="s">
        <v>393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925</v>
      </c>
      <c r="E8" s="30" t="s">
        <v>924</v>
      </c>
      <c r="J8" s="29">
        <f>0+J9</f>
      </c>
      <c s="29">
        <f>0+K9</f>
      </c>
      <c s="29">
        <f>0+L9</f>
      </c>
      <c s="29">
        <f>0+M9</f>
      </c>
    </row>
    <row r="9" spans="1:13" ht="12.75">
      <c r="A9" t="s">
        <v>46</v>
      </c>
      <c r="C9" s="31" t="s">
        <v>926</v>
      </c>
      <c r="E9" s="33" t="s">
        <v>927</v>
      </c>
      <c r="J9" s="32">
        <f>0+J10</f>
      </c>
      <c s="32">
        <f>0+K10</f>
      </c>
      <c s="32">
        <f>0+L10</f>
      </c>
      <c s="32">
        <f>0+M10</f>
      </c>
    </row>
    <row r="10" spans="1:13" ht="12.75">
      <c r="A10" t="s">
        <v>399</v>
      </c>
      <c r="C10" s="31" t="s">
        <v>928</v>
      </c>
      <c r="E10" s="33" t="s">
        <v>929</v>
      </c>
      <c r="J10" s="32">
        <f>0+J11+J76+J93</f>
      </c>
      <c s="32">
        <f>0+K11+K76+K93</f>
      </c>
      <c s="32">
        <f>0+L11+L76+L93</f>
      </c>
      <c s="32">
        <f>0+M11+M76+M93</f>
      </c>
    </row>
    <row r="11" spans="1:13" ht="12.75">
      <c r="A11" t="s">
        <v>49</v>
      </c>
      <c r="C11" s="31" t="s">
        <v>930</v>
      </c>
      <c r="E11" s="33" t="s">
        <v>931</v>
      </c>
      <c r="J11" s="32">
        <f>0</f>
      </c>
      <c s="32">
        <f>0</f>
      </c>
      <c s="32">
        <f>0+L12+L16+L20+L24+L28+L32+L36+L40+L44+L48+L52+L56+L60+L64+L68+L72</f>
      </c>
      <c s="32">
        <f>0+M12+M16+M20+M24+M28+M32+M36+M40+M44+M48+M52+M56+M60+M64+M68+M72</f>
      </c>
    </row>
    <row r="12" spans="1:16" ht="12.75">
      <c r="A12" t="s">
        <v>52</v>
      </c>
      <c s="34" t="s">
        <v>53</v>
      </c>
      <c s="34" t="s">
        <v>932</v>
      </c>
      <c s="35" t="s">
        <v>5</v>
      </c>
      <c s="6" t="s">
        <v>933</v>
      </c>
      <c s="36" t="s">
        <v>76</v>
      </c>
      <c s="37">
        <v>8</v>
      </c>
      <c s="36">
        <v>0</v>
      </c>
      <c s="36">
        <f>ROUND(G12*H12,6)</f>
      </c>
      <c r="L12" s="38">
        <v>0</v>
      </c>
      <c s="32">
        <f>ROUND(ROUND(L12,2)*ROUND(G12,3),2)</f>
      </c>
      <c s="36" t="s">
        <v>934</v>
      </c>
      <c>
        <f>(M12*21)/100</f>
      </c>
      <c t="s">
        <v>27</v>
      </c>
    </row>
    <row r="13" spans="1:5" ht="12.75">
      <c r="A13" s="35" t="s">
        <v>58</v>
      </c>
      <c r="E13" s="39" t="s">
        <v>5</v>
      </c>
    </row>
    <row r="14" spans="1:5" ht="12.75">
      <c r="A14" s="35" t="s">
        <v>59</v>
      </c>
      <c r="E14" s="40" t="s">
        <v>935</v>
      </c>
    </row>
    <row r="15" spans="1:5" ht="51">
      <c r="A15" t="s">
        <v>61</v>
      </c>
      <c r="E15" s="39" t="s">
        <v>936</v>
      </c>
    </row>
    <row r="16" spans="1:16" ht="12.75">
      <c r="A16" t="s">
        <v>52</v>
      </c>
      <c s="34" t="s">
        <v>27</v>
      </c>
      <c s="34" t="s">
        <v>937</v>
      </c>
      <c s="35" t="s">
        <v>57</v>
      </c>
      <c s="6" t="s">
        <v>938</v>
      </c>
      <c s="36" t="s">
        <v>76</v>
      </c>
      <c s="37">
        <v>10</v>
      </c>
      <c s="36">
        <v>0</v>
      </c>
      <c s="36">
        <f>ROUND(G16*H16,6)</f>
      </c>
      <c r="L16" s="38">
        <v>0</v>
      </c>
      <c s="32">
        <f>ROUND(ROUND(L16,2)*ROUND(G16,3),2)</f>
      </c>
      <c s="36" t="s">
        <v>934</v>
      </c>
      <c>
        <f>(M16*21)/100</f>
      </c>
      <c t="s">
        <v>27</v>
      </c>
    </row>
    <row r="17" spans="1:5" ht="12.75">
      <c r="A17" s="35" t="s">
        <v>58</v>
      </c>
      <c r="E17" s="39" t="s">
        <v>5</v>
      </c>
    </row>
    <row r="18" spans="1:5" ht="12.75">
      <c r="A18" s="35" t="s">
        <v>59</v>
      </c>
      <c r="E18" s="40" t="s">
        <v>935</v>
      </c>
    </row>
    <row r="19" spans="1:5" ht="51">
      <c r="A19" t="s">
        <v>61</v>
      </c>
      <c r="E19" s="39" t="s">
        <v>939</v>
      </c>
    </row>
    <row r="20" spans="1:16" ht="12.75">
      <c r="A20" t="s">
        <v>52</v>
      </c>
      <c s="34" t="s">
        <v>26</v>
      </c>
      <c s="34" t="s">
        <v>940</v>
      </c>
      <c s="35" t="s">
        <v>5</v>
      </c>
      <c s="6" t="s">
        <v>941</v>
      </c>
      <c s="36" t="s">
        <v>76</v>
      </c>
      <c s="37">
        <v>10</v>
      </c>
      <c s="36">
        <v>0</v>
      </c>
      <c s="36">
        <f>ROUND(G20*H20,6)</f>
      </c>
      <c r="L20" s="38">
        <v>0</v>
      </c>
      <c s="32">
        <f>ROUND(ROUND(L20,2)*ROUND(G20,3),2)</f>
      </c>
      <c s="36" t="s">
        <v>934</v>
      </c>
      <c>
        <f>(M20*21)/100</f>
      </c>
      <c t="s">
        <v>27</v>
      </c>
    </row>
    <row r="21" spans="1:5" ht="12.75">
      <c r="A21" s="35" t="s">
        <v>58</v>
      </c>
      <c r="E21" s="39" t="s">
        <v>5</v>
      </c>
    </row>
    <row r="22" spans="1:5" ht="12.75">
      <c r="A22" s="35" t="s">
        <v>59</v>
      </c>
      <c r="E22" s="40" t="s">
        <v>935</v>
      </c>
    </row>
    <row r="23" spans="1:5" ht="38.25">
      <c r="A23" t="s">
        <v>61</v>
      </c>
      <c r="E23" s="39" t="s">
        <v>942</v>
      </c>
    </row>
    <row r="24" spans="1:16" ht="12.75">
      <c r="A24" t="s">
        <v>52</v>
      </c>
      <c s="34" t="s">
        <v>73</v>
      </c>
      <c s="34" t="s">
        <v>943</v>
      </c>
      <c s="35" t="s">
        <v>5</v>
      </c>
      <c s="6" t="s">
        <v>944</v>
      </c>
      <c s="36" t="s">
        <v>76</v>
      </c>
      <c s="37">
        <v>10</v>
      </c>
      <c s="36">
        <v>0</v>
      </c>
      <c s="36">
        <f>ROUND(G24*H24,6)</f>
      </c>
      <c r="L24" s="38">
        <v>0</v>
      </c>
      <c s="32">
        <f>ROUND(ROUND(L24,2)*ROUND(G24,3),2)</f>
      </c>
      <c s="36" t="s">
        <v>934</v>
      </c>
      <c>
        <f>(M24*21)/100</f>
      </c>
      <c t="s">
        <v>27</v>
      </c>
    </row>
    <row r="25" spans="1:5" ht="12.75">
      <c r="A25" s="35" t="s">
        <v>58</v>
      </c>
      <c r="E25" s="39" t="s">
        <v>5</v>
      </c>
    </row>
    <row r="26" spans="1:5" ht="12.75">
      <c r="A26" s="35" t="s">
        <v>59</v>
      </c>
      <c r="E26" s="40" t="s">
        <v>935</v>
      </c>
    </row>
    <row r="27" spans="1:5" ht="38.25">
      <c r="A27" t="s">
        <v>61</v>
      </c>
      <c r="E27" s="39" t="s">
        <v>945</v>
      </c>
    </row>
    <row r="28" spans="1:16" ht="12.75">
      <c r="A28" t="s">
        <v>52</v>
      </c>
      <c s="34" t="s">
        <v>78</v>
      </c>
      <c s="34" t="s">
        <v>946</v>
      </c>
      <c s="35" t="s">
        <v>5</v>
      </c>
      <c s="6" t="s">
        <v>947</v>
      </c>
      <c s="36" t="s">
        <v>76</v>
      </c>
      <c s="37">
        <v>28</v>
      </c>
      <c s="36">
        <v>0</v>
      </c>
      <c s="36">
        <f>ROUND(G28*H28,6)</f>
      </c>
      <c r="L28" s="38">
        <v>0</v>
      </c>
      <c s="32">
        <f>ROUND(ROUND(L28,2)*ROUND(G28,3),2)</f>
      </c>
      <c s="36" t="s">
        <v>934</v>
      </c>
      <c>
        <f>(M28*21)/100</f>
      </c>
      <c t="s">
        <v>27</v>
      </c>
    </row>
    <row r="29" spans="1:5" ht="12.75">
      <c r="A29" s="35" t="s">
        <v>58</v>
      </c>
      <c r="E29" s="39" t="s">
        <v>5</v>
      </c>
    </row>
    <row r="30" spans="1:5" ht="12.75">
      <c r="A30" s="35" t="s">
        <v>59</v>
      </c>
      <c r="E30" s="40" t="s">
        <v>935</v>
      </c>
    </row>
    <row r="31" spans="1:5" ht="38.25">
      <c r="A31" t="s">
        <v>61</v>
      </c>
      <c r="E31" s="39" t="s">
        <v>948</v>
      </c>
    </row>
    <row r="32" spans="1:16" ht="12.75">
      <c r="A32" t="s">
        <v>52</v>
      </c>
      <c s="34" t="s">
        <v>84</v>
      </c>
      <c s="34" t="s">
        <v>949</v>
      </c>
      <c s="35" t="s">
        <v>5</v>
      </c>
      <c s="6" t="s">
        <v>950</v>
      </c>
      <c s="36" t="s">
        <v>76</v>
      </c>
      <c s="37">
        <v>98</v>
      </c>
      <c s="36">
        <v>0</v>
      </c>
      <c s="36">
        <f>ROUND(G32*H32,6)</f>
      </c>
      <c r="L32" s="38">
        <v>0</v>
      </c>
      <c s="32">
        <f>ROUND(ROUND(L32,2)*ROUND(G32,3),2)</f>
      </c>
      <c s="36" t="s">
        <v>934</v>
      </c>
      <c>
        <f>(M32*21)/100</f>
      </c>
      <c t="s">
        <v>27</v>
      </c>
    </row>
    <row r="33" spans="1:5" ht="12.75">
      <c r="A33" s="35" t="s">
        <v>58</v>
      </c>
      <c r="E33" s="39" t="s">
        <v>5</v>
      </c>
    </row>
    <row r="34" spans="1:5" ht="12.75">
      <c r="A34" s="35" t="s">
        <v>59</v>
      </c>
      <c r="E34" s="40" t="s">
        <v>935</v>
      </c>
    </row>
    <row r="35" spans="1:5" ht="51">
      <c r="A35" t="s">
        <v>61</v>
      </c>
      <c r="E35" s="39" t="s">
        <v>951</v>
      </c>
    </row>
    <row r="36" spans="1:16" ht="12.75">
      <c r="A36" t="s">
        <v>52</v>
      </c>
      <c s="34" t="s">
        <v>88</v>
      </c>
      <c s="34" t="s">
        <v>952</v>
      </c>
      <c s="35" t="s">
        <v>5</v>
      </c>
      <c s="6" t="s">
        <v>953</v>
      </c>
      <c s="36" t="s">
        <v>81</v>
      </c>
      <c s="37">
        <v>500</v>
      </c>
      <c s="36">
        <v>0</v>
      </c>
      <c s="36">
        <f>ROUND(G36*H36,6)</f>
      </c>
      <c r="L36" s="38">
        <v>0</v>
      </c>
      <c s="32">
        <f>ROUND(ROUND(L36,2)*ROUND(G36,3),2)</f>
      </c>
      <c s="36" t="s">
        <v>934</v>
      </c>
      <c>
        <f>(M36*21)/100</f>
      </c>
      <c t="s">
        <v>27</v>
      </c>
    </row>
    <row r="37" spans="1:5" ht="12.75">
      <c r="A37" s="35" t="s">
        <v>58</v>
      </c>
      <c r="E37" s="39" t="s">
        <v>5</v>
      </c>
    </row>
    <row r="38" spans="1:5" ht="12.75">
      <c r="A38" s="35" t="s">
        <v>59</v>
      </c>
      <c r="E38" s="40" t="s">
        <v>935</v>
      </c>
    </row>
    <row r="39" spans="1:5" ht="38.25">
      <c r="A39" t="s">
        <v>61</v>
      </c>
      <c r="E39" s="39" t="s">
        <v>954</v>
      </c>
    </row>
    <row r="40" spans="1:16" ht="12.75">
      <c r="A40" t="s">
        <v>52</v>
      </c>
      <c s="34" t="s">
        <v>92</v>
      </c>
      <c s="34" t="s">
        <v>955</v>
      </c>
      <c s="35" t="s">
        <v>5</v>
      </c>
      <c s="6" t="s">
        <v>956</v>
      </c>
      <c s="36" t="s">
        <v>76</v>
      </c>
      <c s="37">
        <v>4</v>
      </c>
      <c s="36">
        <v>0</v>
      </c>
      <c s="36">
        <f>ROUND(G40*H40,6)</f>
      </c>
      <c r="L40" s="38">
        <v>0</v>
      </c>
      <c s="32">
        <f>ROUND(ROUND(L40,2)*ROUND(G40,3),2)</f>
      </c>
      <c s="36" t="s">
        <v>934</v>
      </c>
      <c>
        <f>(M40*21)/100</f>
      </c>
      <c t="s">
        <v>27</v>
      </c>
    </row>
    <row r="41" spans="1:5" ht="12.75">
      <c r="A41" s="35" t="s">
        <v>58</v>
      </c>
      <c r="E41" s="39" t="s">
        <v>5</v>
      </c>
    </row>
    <row r="42" spans="1:5" ht="12.75">
      <c r="A42" s="35" t="s">
        <v>59</v>
      </c>
      <c r="E42" s="40" t="s">
        <v>935</v>
      </c>
    </row>
    <row r="43" spans="1:5" ht="38.25">
      <c r="A43" t="s">
        <v>61</v>
      </c>
      <c r="E43" s="39" t="s">
        <v>957</v>
      </c>
    </row>
    <row r="44" spans="1:16" ht="12.75">
      <c r="A44" t="s">
        <v>52</v>
      </c>
      <c s="34" t="s">
        <v>96</v>
      </c>
      <c s="34" t="s">
        <v>958</v>
      </c>
      <c s="35" t="s">
        <v>5</v>
      </c>
      <c s="6" t="s">
        <v>959</v>
      </c>
      <c s="36" t="s">
        <v>76</v>
      </c>
      <c s="37">
        <v>4</v>
      </c>
      <c s="36">
        <v>0</v>
      </c>
      <c s="36">
        <f>ROUND(G44*H44,6)</f>
      </c>
      <c r="L44" s="38">
        <v>0</v>
      </c>
      <c s="32">
        <f>ROUND(ROUND(L44,2)*ROUND(G44,3),2)</f>
      </c>
      <c s="36" t="s">
        <v>934</v>
      </c>
      <c>
        <f>(M44*21)/100</f>
      </c>
      <c t="s">
        <v>27</v>
      </c>
    </row>
    <row r="45" spans="1:5" ht="12.75">
      <c r="A45" s="35" t="s">
        <v>58</v>
      </c>
      <c r="E45" s="39" t="s">
        <v>5</v>
      </c>
    </row>
    <row r="46" spans="1:5" ht="12.75">
      <c r="A46" s="35" t="s">
        <v>59</v>
      </c>
      <c r="E46" s="40" t="s">
        <v>935</v>
      </c>
    </row>
    <row r="47" spans="1:5" ht="38.25">
      <c r="A47" t="s">
        <v>61</v>
      </c>
      <c r="E47" s="39" t="s">
        <v>957</v>
      </c>
    </row>
    <row r="48" spans="1:16" ht="12.75">
      <c r="A48" t="s">
        <v>52</v>
      </c>
      <c s="34" t="s">
        <v>101</v>
      </c>
      <c s="34" t="s">
        <v>960</v>
      </c>
      <c s="35" t="s">
        <v>5</v>
      </c>
      <c s="6" t="s">
        <v>961</v>
      </c>
      <c s="36" t="s">
        <v>76</v>
      </c>
      <c s="37">
        <v>4</v>
      </c>
      <c s="36">
        <v>0</v>
      </c>
      <c s="36">
        <f>ROUND(G48*H48,6)</f>
      </c>
      <c r="L48" s="38">
        <v>0</v>
      </c>
      <c s="32">
        <f>ROUND(ROUND(L48,2)*ROUND(G48,3),2)</f>
      </c>
      <c s="36" t="s">
        <v>934</v>
      </c>
      <c>
        <f>(M48*21)/100</f>
      </c>
      <c t="s">
        <v>27</v>
      </c>
    </row>
    <row r="49" spans="1:5" ht="12.75">
      <c r="A49" s="35" t="s">
        <v>58</v>
      </c>
      <c r="E49" s="39" t="s">
        <v>5</v>
      </c>
    </row>
    <row r="50" spans="1:5" ht="12.75">
      <c r="A50" s="35" t="s">
        <v>59</v>
      </c>
      <c r="E50" s="40" t="s">
        <v>935</v>
      </c>
    </row>
    <row r="51" spans="1:5" ht="38.25">
      <c r="A51" t="s">
        <v>61</v>
      </c>
      <c r="E51" s="39" t="s">
        <v>957</v>
      </c>
    </row>
    <row r="52" spans="1:16" ht="25.5">
      <c r="A52" t="s">
        <v>52</v>
      </c>
      <c s="34" t="s">
        <v>106</v>
      </c>
      <c s="34" t="s">
        <v>962</v>
      </c>
      <c s="35" t="s">
        <v>5</v>
      </c>
      <c s="6" t="s">
        <v>963</v>
      </c>
      <c s="36" t="s">
        <v>76</v>
      </c>
      <c s="37">
        <v>7</v>
      </c>
      <c s="36">
        <v>0</v>
      </c>
      <c s="36">
        <f>ROUND(G52*H52,6)</f>
      </c>
      <c r="L52" s="38">
        <v>0</v>
      </c>
      <c s="32">
        <f>ROUND(ROUND(L52,2)*ROUND(G52,3),2)</f>
      </c>
      <c s="36" t="s">
        <v>934</v>
      </c>
      <c>
        <f>(M52*21)/100</f>
      </c>
      <c t="s">
        <v>27</v>
      </c>
    </row>
    <row r="53" spans="1:5" ht="12.75">
      <c r="A53" s="35" t="s">
        <v>58</v>
      </c>
      <c r="E53" s="39" t="s">
        <v>5</v>
      </c>
    </row>
    <row r="54" spans="1:5" ht="12.75">
      <c r="A54" s="35" t="s">
        <v>59</v>
      </c>
      <c r="E54" s="40" t="s">
        <v>935</v>
      </c>
    </row>
    <row r="55" spans="1:5" ht="63.75">
      <c r="A55" t="s">
        <v>61</v>
      </c>
      <c r="E55" s="39" t="s">
        <v>964</v>
      </c>
    </row>
    <row r="56" spans="1:16" ht="12.75">
      <c r="A56" t="s">
        <v>52</v>
      </c>
      <c s="34" t="s">
        <v>111</v>
      </c>
      <c s="34" t="s">
        <v>965</v>
      </c>
      <c s="35" t="s">
        <v>5</v>
      </c>
      <c s="6" t="s">
        <v>966</v>
      </c>
      <c s="36" t="s">
        <v>81</v>
      </c>
      <c s="37">
        <v>50</v>
      </c>
      <c s="36">
        <v>0</v>
      </c>
      <c s="36">
        <f>ROUND(G56*H56,6)</f>
      </c>
      <c r="L56" s="38">
        <v>0</v>
      </c>
      <c s="32">
        <f>ROUND(ROUND(L56,2)*ROUND(G56,3),2)</f>
      </c>
      <c s="36" t="s">
        <v>934</v>
      </c>
      <c>
        <f>(M56*21)/100</f>
      </c>
      <c t="s">
        <v>27</v>
      </c>
    </row>
    <row r="57" spans="1:5" ht="12.75">
      <c r="A57" s="35" t="s">
        <v>58</v>
      </c>
      <c r="E57" s="39" t="s">
        <v>5</v>
      </c>
    </row>
    <row r="58" spans="1:5" ht="12.75">
      <c r="A58" s="35" t="s">
        <v>59</v>
      </c>
      <c r="E58" s="40" t="s">
        <v>935</v>
      </c>
    </row>
    <row r="59" spans="1:5" ht="63.75">
      <c r="A59" t="s">
        <v>61</v>
      </c>
      <c r="E59" s="39" t="s">
        <v>967</v>
      </c>
    </row>
    <row r="60" spans="1:16" ht="25.5">
      <c r="A60" t="s">
        <v>52</v>
      </c>
      <c s="34" t="s">
        <v>114</v>
      </c>
      <c s="34" t="s">
        <v>968</v>
      </c>
      <c s="35" t="s">
        <v>5</v>
      </c>
      <c s="6" t="s">
        <v>969</v>
      </c>
      <c s="36" t="s">
        <v>76</v>
      </c>
      <c s="37">
        <v>5</v>
      </c>
      <c s="36">
        <v>0</v>
      </c>
      <c s="36">
        <f>ROUND(G60*H60,6)</f>
      </c>
      <c r="L60" s="38">
        <v>0</v>
      </c>
      <c s="32">
        <f>ROUND(ROUND(L60,2)*ROUND(G60,3),2)</f>
      </c>
      <c s="36" t="s">
        <v>934</v>
      </c>
      <c>
        <f>(M60*21)/100</f>
      </c>
      <c t="s">
        <v>27</v>
      </c>
    </row>
    <row r="61" spans="1:5" ht="12.75">
      <c r="A61" s="35" t="s">
        <v>58</v>
      </c>
      <c r="E61" s="39" t="s">
        <v>5</v>
      </c>
    </row>
    <row r="62" spans="1:5" ht="12.75">
      <c r="A62" s="35" t="s">
        <v>59</v>
      </c>
      <c r="E62" s="40" t="s">
        <v>935</v>
      </c>
    </row>
    <row r="63" spans="1:5" ht="38.25">
      <c r="A63" t="s">
        <v>61</v>
      </c>
      <c r="E63" s="39" t="s">
        <v>970</v>
      </c>
    </row>
    <row r="64" spans="1:16" ht="25.5">
      <c r="A64" t="s">
        <v>52</v>
      </c>
      <c s="34" t="s">
        <v>118</v>
      </c>
      <c s="34" t="s">
        <v>971</v>
      </c>
      <c s="35" t="s">
        <v>5</v>
      </c>
      <c s="6" t="s">
        <v>972</v>
      </c>
      <c s="36" t="s">
        <v>76</v>
      </c>
      <c s="37">
        <v>5</v>
      </c>
      <c s="36">
        <v>0</v>
      </c>
      <c s="36">
        <f>ROUND(G64*H64,6)</f>
      </c>
      <c r="L64" s="38">
        <v>0</v>
      </c>
      <c s="32">
        <f>ROUND(ROUND(L64,2)*ROUND(G64,3),2)</f>
      </c>
      <c s="36" t="s">
        <v>934</v>
      </c>
      <c>
        <f>(M64*21)/100</f>
      </c>
      <c t="s">
        <v>27</v>
      </c>
    </row>
    <row r="65" spans="1:5" ht="12.75">
      <c r="A65" s="35" t="s">
        <v>58</v>
      </c>
      <c r="E65" s="39" t="s">
        <v>5</v>
      </c>
    </row>
    <row r="66" spans="1:5" ht="12.75">
      <c r="A66" s="35" t="s">
        <v>59</v>
      </c>
      <c r="E66" s="40" t="s">
        <v>935</v>
      </c>
    </row>
    <row r="67" spans="1:5" ht="38.25">
      <c r="A67" t="s">
        <v>61</v>
      </c>
      <c r="E67" s="39" t="s">
        <v>973</v>
      </c>
    </row>
    <row r="68" spans="1:16" ht="25.5">
      <c r="A68" t="s">
        <v>52</v>
      </c>
      <c s="34" t="s">
        <v>121</v>
      </c>
      <c s="34" t="s">
        <v>974</v>
      </c>
      <c s="35" t="s">
        <v>5</v>
      </c>
      <c s="6" t="s">
        <v>975</v>
      </c>
      <c s="36" t="s">
        <v>76</v>
      </c>
      <c s="37">
        <v>5</v>
      </c>
      <c s="36">
        <v>0</v>
      </c>
      <c s="36">
        <f>ROUND(G68*H68,6)</f>
      </c>
      <c r="L68" s="38">
        <v>0</v>
      </c>
      <c s="32">
        <f>ROUND(ROUND(L68,2)*ROUND(G68,3),2)</f>
      </c>
      <c s="36" t="s">
        <v>934</v>
      </c>
      <c>
        <f>(M68*21)/100</f>
      </c>
      <c t="s">
        <v>27</v>
      </c>
    </row>
    <row r="69" spans="1:5" ht="12.75">
      <c r="A69" s="35" t="s">
        <v>58</v>
      </c>
      <c r="E69" s="39" t="s">
        <v>5</v>
      </c>
    </row>
    <row r="70" spans="1:5" ht="12.75">
      <c r="A70" s="35" t="s">
        <v>59</v>
      </c>
      <c r="E70" s="40" t="s">
        <v>935</v>
      </c>
    </row>
    <row r="71" spans="1:5" ht="38.25">
      <c r="A71" t="s">
        <v>61</v>
      </c>
      <c r="E71" s="39" t="s">
        <v>976</v>
      </c>
    </row>
    <row r="72" spans="1:16" ht="12.75">
      <c r="A72" t="s">
        <v>52</v>
      </c>
      <c s="34" t="s">
        <v>125</v>
      </c>
      <c s="34" t="s">
        <v>977</v>
      </c>
      <c s="35" t="s">
        <v>5</v>
      </c>
      <c s="6" t="s">
        <v>978</v>
      </c>
      <c s="36" t="s">
        <v>330</v>
      </c>
      <c s="37">
        <v>17</v>
      </c>
      <c s="36">
        <v>0</v>
      </c>
      <c s="36">
        <f>ROUND(G72*H72,6)</f>
      </c>
      <c r="L72" s="38">
        <v>0</v>
      </c>
      <c s="32">
        <f>ROUND(ROUND(L72,2)*ROUND(G72,3),2)</f>
      </c>
      <c s="36" t="s">
        <v>934</v>
      </c>
      <c>
        <f>(M72*21)/100</f>
      </c>
      <c t="s">
        <v>27</v>
      </c>
    </row>
    <row r="73" spans="1:5" ht="12.75">
      <c r="A73" s="35" t="s">
        <v>58</v>
      </c>
      <c r="E73" s="39" t="s">
        <v>5</v>
      </c>
    </row>
    <row r="74" spans="1:5" ht="12.75">
      <c r="A74" s="35" t="s">
        <v>59</v>
      </c>
      <c r="E74" s="40" t="s">
        <v>935</v>
      </c>
    </row>
    <row r="75" spans="1:5" ht="51">
      <c r="A75" t="s">
        <v>61</v>
      </c>
      <c r="E75" s="39" t="s">
        <v>979</v>
      </c>
    </row>
    <row r="76" spans="1:13" ht="12.75">
      <c r="A76" t="s">
        <v>49</v>
      </c>
      <c r="C76" s="31" t="s">
        <v>980</v>
      </c>
      <c r="E76" s="33" t="s">
        <v>981</v>
      </c>
      <c r="J76" s="32">
        <f>0</f>
      </c>
      <c s="32">
        <f>0</f>
      </c>
      <c s="32">
        <f>0+L77+L81+L85+L89</f>
      </c>
      <c s="32">
        <f>0+M77+M81+M85+M89</f>
      </c>
    </row>
    <row r="77" spans="1:16" ht="12.75">
      <c r="A77" t="s">
        <v>52</v>
      </c>
      <c s="34" t="s">
        <v>128</v>
      </c>
      <c s="34" t="s">
        <v>982</v>
      </c>
      <c s="35" t="s">
        <v>5</v>
      </c>
      <c s="6" t="s">
        <v>983</v>
      </c>
      <c s="36" t="s">
        <v>330</v>
      </c>
      <c s="37">
        <v>1</v>
      </c>
      <c s="36">
        <v>0</v>
      </c>
      <c s="36">
        <f>ROUND(G77*H77,6)</f>
      </c>
      <c r="L77" s="38">
        <v>0</v>
      </c>
      <c s="32">
        <f>ROUND(ROUND(L77,2)*ROUND(G77,3),2)</f>
      </c>
      <c s="36" t="s">
        <v>934</v>
      </c>
      <c>
        <f>(M77*21)/100</f>
      </c>
      <c t="s">
        <v>27</v>
      </c>
    </row>
    <row r="78" spans="1:5" ht="12.75">
      <c r="A78" s="35" t="s">
        <v>58</v>
      </c>
      <c r="E78" s="39" t="s">
        <v>5</v>
      </c>
    </row>
    <row r="79" spans="1:5" ht="12.75">
      <c r="A79" s="35" t="s">
        <v>59</v>
      </c>
      <c r="E79" s="40" t="s">
        <v>984</v>
      </c>
    </row>
    <row r="80" spans="1:5" ht="38.25">
      <c r="A80" t="s">
        <v>61</v>
      </c>
      <c r="E80" s="39" t="s">
        <v>985</v>
      </c>
    </row>
    <row r="81" spans="1:16" ht="12.75">
      <c r="A81" t="s">
        <v>52</v>
      </c>
      <c s="34" t="s">
        <v>132</v>
      </c>
      <c s="34" t="s">
        <v>986</v>
      </c>
      <c s="35" t="s">
        <v>5</v>
      </c>
      <c s="6" t="s">
        <v>987</v>
      </c>
      <c s="36" t="s">
        <v>76</v>
      </c>
      <c s="37">
        <v>98</v>
      </c>
      <c s="36">
        <v>0</v>
      </c>
      <c s="36">
        <f>ROUND(G81*H81,6)</f>
      </c>
      <c r="L81" s="38">
        <v>0</v>
      </c>
      <c s="32">
        <f>ROUND(ROUND(L81,2)*ROUND(G81,3),2)</f>
      </c>
      <c s="36" t="s">
        <v>934</v>
      </c>
      <c>
        <f>(M81*21)/100</f>
      </c>
      <c t="s">
        <v>27</v>
      </c>
    </row>
    <row r="82" spans="1:5" ht="12.75">
      <c r="A82" s="35" t="s">
        <v>58</v>
      </c>
      <c r="E82" s="39" t="s">
        <v>5</v>
      </c>
    </row>
    <row r="83" spans="1:5" ht="12.75">
      <c r="A83" s="35" t="s">
        <v>59</v>
      </c>
      <c r="E83" s="40" t="s">
        <v>984</v>
      </c>
    </row>
    <row r="84" spans="1:5" ht="63.75">
      <c r="A84" t="s">
        <v>61</v>
      </c>
      <c r="E84" s="39" t="s">
        <v>988</v>
      </c>
    </row>
    <row r="85" spans="1:16" ht="25.5">
      <c r="A85" t="s">
        <v>52</v>
      </c>
      <c s="34" t="s">
        <v>136</v>
      </c>
      <c s="34" t="s">
        <v>989</v>
      </c>
      <c s="35" t="s">
        <v>5</v>
      </c>
      <c s="6" t="s">
        <v>990</v>
      </c>
      <c s="36" t="s">
        <v>76</v>
      </c>
      <c s="37">
        <v>7</v>
      </c>
      <c s="36">
        <v>0</v>
      </c>
      <c s="36">
        <f>ROUND(G85*H85,6)</f>
      </c>
      <c r="L85" s="38">
        <v>0</v>
      </c>
      <c s="32">
        <f>ROUND(ROUND(L85,2)*ROUND(G85,3),2)</f>
      </c>
      <c s="36" t="s">
        <v>934</v>
      </c>
      <c>
        <f>(M85*21)/100</f>
      </c>
      <c t="s">
        <v>27</v>
      </c>
    </row>
    <row r="86" spans="1:5" ht="12.75">
      <c r="A86" s="35" t="s">
        <v>58</v>
      </c>
      <c r="E86" s="39" t="s">
        <v>5</v>
      </c>
    </row>
    <row r="87" spans="1:5" ht="12.75">
      <c r="A87" s="35" t="s">
        <v>59</v>
      </c>
      <c r="E87" s="40" t="s">
        <v>984</v>
      </c>
    </row>
    <row r="88" spans="1:5" ht="63.75">
      <c r="A88" t="s">
        <v>61</v>
      </c>
      <c r="E88" s="39" t="s">
        <v>988</v>
      </c>
    </row>
    <row r="89" spans="1:16" ht="12.75">
      <c r="A89" t="s">
        <v>52</v>
      </c>
      <c s="34" t="s">
        <v>140</v>
      </c>
      <c s="34" t="s">
        <v>991</v>
      </c>
      <c s="35" t="s">
        <v>5</v>
      </c>
      <c s="6" t="s">
        <v>992</v>
      </c>
      <c s="36" t="s">
        <v>81</v>
      </c>
      <c s="37">
        <v>50</v>
      </c>
      <c s="36">
        <v>0</v>
      </c>
      <c s="36">
        <f>ROUND(G89*H89,6)</f>
      </c>
      <c r="L89" s="38">
        <v>0</v>
      </c>
      <c s="32">
        <f>ROUND(ROUND(L89,2)*ROUND(G89,3),2)</f>
      </c>
      <c s="36" t="s">
        <v>934</v>
      </c>
      <c>
        <f>(M89*21)/100</f>
      </c>
      <c t="s">
        <v>27</v>
      </c>
    </row>
    <row r="90" spans="1:5" ht="12.75">
      <c r="A90" s="35" t="s">
        <v>58</v>
      </c>
      <c r="E90" s="39" t="s">
        <v>5</v>
      </c>
    </row>
    <row r="91" spans="1:5" ht="12.75">
      <c r="A91" s="35" t="s">
        <v>59</v>
      </c>
      <c r="E91" s="40" t="s">
        <v>984</v>
      </c>
    </row>
    <row r="92" spans="1:5" ht="63.75">
      <c r="A92" t="s">
        <v>61</v>
      </c>
      <c r="E92" s="39" t="s">
        <v>993</v>
      </c>
    </row>
    <row r="93" spans="1:13" ht="12.75">
      <c r="A93" t="s">
        <v>49</v>
      </c>
      <c r="C93" s="31" t="s">
        <v>994</v>
      </c>
      <c r="E93" s="33" t="s">
        <v>995</v>
      </c>
      <c r="J93" s="32">
        <f>0</f>
      </c>
      <c s="32">
        <f>0</f>
      </c>
      <c s="32">
        <f>0+L94+L98+L102+L106+L110+L114+L118+L122+L126</f>
      </c>
      <c s="32">
        <f>0+M94+M98+M102+M106+M110+M114+M118+M122+M126</f>
      </c>
    </row>
    <row r="94" spans="1:16" ht="12.75">
      <c r="A94" t="s">
        <v>52</v>
      </c>
      <c s="34" t="s">
        <v>146</v>
      </c>
      <c s="34" t="s">
        <v>996</v>
      </c>
      <c s="35" t="s">
        <v>5</v>
      </c>
      <c s="6" t="s">
        <v>997</v>
      </c>
      <c s="36" t="s">
        <v>455</v>
      </c>
      <c s="37">
        <v>0.5</v>
      </c>
      <c s="36">
        <v>0</v>
      </c>
      <c s="36">
        <f>ROUND(G94*H94,6)</f>
      </c>
      <c r="L94" s="38">
        <v>0</v>
      </c>
      <c s="32">
        <f>ROUND(ROUND(L94,2)*ROUND(G94,3),2)</f>
      </c>
      <c s="36" t="s">
        <v>934</v>
      </c>
      <c>
        <f>(M94*21)/100</f>
      </c>
      <c t="s">
        <v>27</v>
      </c>
    </row>
    <row r="95" spans="1:5" ht="12.75">
      <c r="A95" s="35" t="s">
        <v>58</v>
      </c>
      <c r="E95" s="39" t="s">
        <v>5</v>
      </c>
    </row>
    <row r="96" spans="1:5" ht="12.75">
      <c r="A96" s="35" t="s">
        <v>59</v>
      </c>
      <c r="E96" s="40" t="s">
        <v>998</v>
      </c>
    </row>
    <row r="97" spans="1:5" ht="63.75">
      <c r="A97" t="s">
        <v>61</v>
      </c>
      <c r="E97" s="39" t="s">
        <v>999</v>
      </c>
    </row>
    <row r="98" spans="1:16" ht="12.75">
      <c r="A98" t="s">
        <v>52</v>
      </c>
      <c s="34" t="s">
        <v>151</v>
      </c>
      <c s="34" t="s">
        <v>1000</v>
      </c>
      <c s="35" t="s">
        <v>5</v>
      </c>
      <c s="6" t="s">
        <v>1001</v>
      </c>
      <c s="36" t="s">
        <v>455</v>
      </c>
      <c s="37">
        <v>0.5</v>
      </c>
      <c s="36">
        <v>0</v>
      </c>
      <c s="36">
        <f>ROUND(G98*H98,6)</f>
      </c>
      <c r="L98" s="38">
        <v>0</v>
      </c>
      <c s="32">
        <f>ROUND(ROUND(L98,2)*ROUND(G98,3),2)</f>
      </c>
      <c s="36" t="s">
        <v>934</v>
      </c>
      <c>
        <f>(M98*21)/100</f>
      </c>
      <c t="s">
        <v>27</v>
      </c>
    </row>
    <row r="99" spans="1:5" ht="12.75">
      <c r="A99" s="35" t="s">
        <v>58</v>
      </c>
      <c r="E99" s="39" t="s">
        <v>5</v>
      </c>
    </row>
    <row r="100" spans="1:5" ht="12.75">
      <c r="A100" s="35" t="s">
        <v>59</v>
      </c>
      <c r="E100" s="40" t="s">
        <v>998</v>
      </c>
    </row>
    <row r="101" spans="1:5" ht="51">
      <c r="A101" t="s">
        <v>61</v>
      </c>
      <c r="E101" s="39" t="s">
        <v>1002</v>
      </c>
    </row>
    <row r="102" spans="1:16" ht="12.75">
      <c r="A102" t="s">
        <v>52</v>
      </c>
      <c s="34" t="s">
        <v>154</v>
      </c>
      <c s="34" t="s">
        <v>1003</v>
      </c>
      <c s="35" t="s">
        <v>5</v>
      </c>
      <c s="6" t="s">
        <v>1004</v>
      </c>
      <c s="36" t="s">
        <v>76</v>
      </c>
      <c s="37">
        <v>2</v>
      </c>
      <c s="36">
        <v>0</v>
      </c>
      <c s="36">
        <f>ROUND(G102*H102,6)</f>
      </c>
      <c r="L102" s="38">
        <v>0</v>
      </c>
      <c s="32">
        <f>ROUND(ROUND(L102,2)*ROUND(G102,3),2)</f>
      </c>
      <c s="36" t="s">
        <v>934</v>
      </c>
      <c>
        <f>(M102*21)/100</f>
      </c>
      <c t="s">
        <v>27</v>
      </c>
    </row>
    <row r="103" spans="1:5" ht="12.75">
      <c r="A103" s="35" t="s">
        <v>58</v>
      </c>
      <c r="E103" s="39" t="s">
        <v>5</v>
      </c>
    </row>
    <row r="104" spans="1:5" ht="12.75">
      <c r="A104" s="35" t="s">
        <v>59</v>
      </c>
      <c r="E104" s="40" t="s">
        <v>998</v>
      </c>
    </row>
    <row r="105" spans="1:5" ht="51">
      <c r="A105" t="s">
        <v>61</v>
      </c>
      <c r="E105" s="39" t="s">
        <v>1005</v>
      </c>
    </row>
    <row r="106" spans="1:16" ht="12.75">
      <c r="A106" t="s">
        <v>52</v>
      </c>
      <c s="34" t="s">
        <v>158</v>
      </c>
      <c s="34" t="s">
        <v>1006</v>
      </c>
      <c s="35" t="s">
        <v>5</v>
      </c>
      <c s="6" t="s">
        <v>1007</v>
      </c>
      <c s="36" t="s">
        <v>76</v>
      </c>
      <c s="37">
        <v>10</v>
      </c>
      <c s="36">
        <v>0</v>
      </c>
      <c s="36">
        <f>ROUND(G106*H106,6)</f>
      </c>
      <c r="L106" s="38">
        <v>0</v>
      </c>
      <c s="32">
        <f>ROUND(ROUND(L106,2)*ROUND(G106,3),2)</f>
      </c>
      <c s="36" t="s">
        <v>934</v>
      </c>
      <c>
        <f>(M106*21)/100</f>
      </c>
      <c t="s">
        <v>27</v>
      </c>
    </row>
    <row r="107" spans="1:5" ht="12.75">
      <c r="A107" s="35" t="s">
        <v>58</v>
      </c>
      <c r="E107" s="39" t="s">
        <v>5</v>
      </c>
    </row>
    <row r="108" spans="1:5" ht="12.75">
      <c r="A108" s="35" t="s">
        <v>59</v>
      </c>
      <c r="E108" s="40" t="s">
        <v>998</v>
      </c>
    </row>
    <row r="109" spans="1:5" ht="51">
      <c r="A109" t="s">
        <v>61</v>
      </c>
      <c r="E109" s="39" t="s">
        <v>1005</v>
      </c>
    </row>
    <row r="110" spans="1:16" ht="12.75">
      <c r="A110" t="s">
        <v>52</v>
      </c>
      <c s="34" t="s">
        <v>162</v>
      </c>
      <c s="34" t="s">
        <v>1008</v>
      </c>
      <c s="35" t="s">
        <v>5</v>
      </c>
      <c s="6" t="s">
        <v>1009</v>
      </c>
      <c s="36" t="s">
        <v>76</v>
      </c>
      <c s="37">
        <v>2</v>
      </c>
      <c s="36">
        <v>0</v>
      </c>
      <c s="36">
        <f>ROUND(G110*H110,6)</f>
      </c>
      <c r="L110" s="38">
        <v>0</v>
      </c>
      <c s="32">
        <f>ROUND(ROUND(L110,2)*ROUND(G110,3),2)</f>
      </c>
      <c s="36" t="s">
        <v>934</v>
      </c>
      <c>
        <f>(M110*21)/100</f>
      </c>
      <c t="s">
        <v>27</v>
      </c>
    </row>
    <row r="111" spans="1:5" ht="12.75">
      <c r="A111" s="35" t="s">
        <v>58</v>
      </c>
      <c r="E111" s="39" t="s">
        <v>5</v>
      </c>
    </row>
    <row r="112" spans="1:5" ht="12.75">
      <c r="A112" s="35" t="s">
        <v>59</v>
      </c>
      <c r="E112" s="40" t="s">
        <v>998</v>
      </c>
    </row>
    <row r="113" spans="1:5" ht="38.25">
      <c r="A113" t="s">
        <v>61</v>
      </c>
      <c r="E113" s="39" t="s">
        <v>1010</v>
      </c>
    </row>
    <row r="114" spans="1:16" ht="12.75">
      <c r="A114" t="s">
        <v>52</v>
      </c>
      <c s="34" t="s">
        <v>166</v>
      </c>
      <c s="34" t="s">
        <v>1011</v>
      </c>
      <c s="35" t="s">
        <v>5</v>
      </c>
      <c s="6" t="s">
        <v>1012</v>
      </c>
      <c s="36" t="s">
        <v>76</v>
      </c>
      <c s="37">
        <v>2</v>
      </c>
      <c s="36">
        <v>0</v>
      </c>
      <c s="36">
        <f>ROUND(G114*H114,6)</f>
      </c>
      <c r="L114" s="38">
        <v>0</v>
      </c>
      <c s="32">
        <f>ROUND(ROUND(L114,2)*ROUND(G114,3),2)</f>
      </c>
      <c s="36" t="s">
        <v>934</v>
      </c>
      <c>
        <f>(M114*21)/100</f>
      </c>
      <c t="s">
        <v>27</v>
      </c>
    </row>
    <row r="115" spans="1:5" ht="12.75">
      <c r="A115" s="35" t="s">
        <v>58</v>
      </c>
      <c r="E115" s="39" t="s">
        <v>5</v>
      </c>
    </row>
    <row r="116" spans="1:5" ht="12.75">
      <c r="A116" s="35" t="s">
        <v>59</v>
      </c>
      <c r="E116" s="40" t="s">
        <v>998</v>
      </c>
    </row>
    <row r="117" spans="1:5" ht="38.25">
      <c r="A117" t="s">
        <v>61</v>
      </c>
      <c r="E117" s="39" t="s">
        <v>1013</v>
      </c>
    </row>
    <row r="118" spans="1:16" ht="12.75">
      <c r="A118" t="s">
        <v>52</v>
      </c>
      <c s="34" t="s">
        <v>170</v>
      </c>
      <c s="34" t="s">
        <v>1014</v>
      </c>
      <c s="35" t="s">
        <v>5</v>
      </c>
      <c s="6" t="s">
        <v>1015</v>
      </c>
      <c s="36" t="s">
        <v>76</v>
      </c>
      <c s="37">
        <v>2</v>
      </c>
      <c s="36">
        <v>0</v>
      </c>
      <c s="36">
        <f>ROUND(G118*H118,6)</f>
      </c>
      <c r="L118" s="38">
        <v>0</v>
      </c>
      <c s="32">
        <f>ROUND(ROUND(L118,2)*ROUND(G118,3),2)</f>
      </c>
      <c s="36" t="s">
        <v>934</v>
      </c>
      <c>
        <f>(M118*21)/100</f>
      </c>
      <c t="s">
        <v>27</v>
      </c>
    </row>
    <row r="119" spans="1:5" ht="12.75">
      <c r="A119" s="35" t="s">
        <v>58</v>
      </c>
      <c r="E119" s="39" t="s">
        <v>5</v>
      </c>
    </row>
    <row r="120" spans="1:5" ht="12.75">
      <c r="A120" s="35" t="s">
        <v>59</v>
      </c>
      <c r="E120" s="40" t="s">
        <v>998</v>
      </c>
    </row>
    <row r="121" spans="1:5" ht="38.25">
      <c r="A121" t="s">
        <v>61</v>
      </c>
      <c r="E121" s="39" t="s">
        <v>1016</v>
      </c>
    </row>
    <row r="122" spans="1:16" ht="12.75">
      <c r="A122" t="s">
        <v>52</v>
      </c>
      <c s="34" t="s">
        <v>176</v>
      </c>
      <c s="34" t="s">
        <v>1017</v>
      </c>
      <c s="35" t="s">
        <v>5</v>
      </c>
      <c s="6" t="s">
        <v>1018</v>
      </c>
      <c s="36" t="s">
        <v>330</v>
      </c>
      <c s="37">
        <v>20</v>
      </c>
      <c s="36">
        <v>0</v>
      </c>
      <c s="36">
        <f>ROUND(G122*H122,6)</f>
      </c>
      <c r="L122" s="38">
        <v>0</v>
      </c>
      <c s="32">
        <f>ROUND(ROUND(L122,2)*ROUND(G122,3),2)</f>
      </c>
      <c s="36" t="s">
        <v>934</v>
      </c>
      <c>
        <f>(M122*21)/100</f>
      </c>
      <c t="s">
        <v>27</v>
      </c>
    </row>
    <row r="123" spans="1:5" ht="12.75">
      <c r="A123" s="35" t="s">
        <v>58</v>
      </c>
      <c r="E123" s="39" t="s">
        <v>5</v>
      </c>
    </row>
    <row r="124" spans="1:5" ht="12.75">
      <c r="A124" s="35" t="s">
        <v>59</v>
      </c>
      <c r="E124" s="40" t="s">
        <v>998</v>
      </c>
    </row>
    <row r="125" spans="1:5" ht="38.25">
      <c r="A125" t="s">
        <v>61</v>
      </c>
      <c r="E125" s="39" t="s">
        <v>1019</v>
      </c>
    </row>
    <row r="126" spans="1:16" ht="12.75">
      <c r="A126" t="s">
        <v>52</v>
      </c>
      <c s="34" t="s">
        <v>181</v>
      </c>
      <c s="34" t="s">
        <v>1020</v>
      </c>
      <c s="35" t="s">
        <v>5</v>
      </c>
      <c s="6" t="s">
        <v>1021</v>
      </c>
      <c s="36" t="s">
        <v>330</v>
      </c>
      <c s="37">
        <v>12</v>
      </c>
      <c s="36">
        <v>0</v>
      </c>
      <c s="36">
        <f>ROUND(G126*H126,6)</f>
      </c>
      <c r="L126" s="38">
        <v>0</v>
      </c>
      <c s="32">
        <f>ROUND(ROUND(L126,2)*ROUND(G126,3),2)</f>
      </c>
      <c s="36" t="s">
        <v>934</v>
      </c>
      <c>
        <f>(M126*21)/100</f>
      </c>
      <c t="s">
        <v>27</v>
      </c>
    </row>
    <row r="127" spans="1:5" ht="12.75">
      <c r="A127" s="35" t="s">
        <v>58</v>
      </c>
      <c r="E127" s="39" t="s">
        <v>5</v>
      </c>
    </row>
    <row r="128" spans="1:5" ht="12.75">
      <c r="A128" s="35" t="s">
        <v>59</v>
      </c>
      <c r="E128" s="40" t="s">
        <v>1022</v>
      </c>
    </row>
    <row r="129" spans="1:5" ht="38.25">
      <c r="A129" t="s">
        <v>61</v>
      </c>
      <c r="E129" s="39" t="s">
        <v>1023</v>
      </c>
    </row>
    <row r="130" spans="1:13" ht="12.75">
      <c r="A130" t="s">
        <v>46</v>
      </c>
      <c r="C130" s="31" t="s">
        <v>1024</v>
      </c>
      <c r="E130" s="33" t="s">
        <v>1025</v>
      </c>
      <c r="J130" s="32">
        <f>0+J131</f>
      </c>
      <c s="32">
        <f>0+K131</f>
      </c>
      <c s="32">
        <f>0+L131</f>
      </c>
      <c s="32">
        <f>0+M131</f>
      </c>
    </row>
    <row r="131" spans="1:13" ht="12.75">
      <c r="A131" t="s">
        <v>399</v>
      </c>
      <c r="C131" s="31" t="s">
        <v>1026</v>
      </c>
      <c r="E131" s="33" t="s">
        <v>1027</v>
      </c>
      <c r="J131" s="32">
        <f>0+J132+J141+J154+J159+J164+J169+J178+J207+J216+J225+J230+J275+J320</f>
      </c>
      <c s="32">
        <f>0+K132+K141+K154+K159+K164+K169+K178+K207+K216+K225+K230+K275+K320</f>
      </c>
      <c s="32">
        <f>0+L132+L141+L154+L159+L164+L169+L178+L207+L216+L225+L230+L275+L320</f>
      </c>
      <c s="32">
        <f>0+M132+M141+M154+M159+M164+M169+M178+M207+M216+M225+M230+M275+M320</f>
      </c>
    </row>
    <row r="132" spans="1:13" ht="12.75">
      <c r="A132" t="s">
        <v>49</v>
      </c>
      <c r="C132" s="31" t="s">
        <v>1028</v>
      </c>
      <c r="E132" s="33" t="s">
        <v>1029</v>
      </c>
      <c r="J132" s="32">
        <f>0</f>
      </c>
      <c s="32">
        <f>0</f>
      </c>
      <c s="32">
        <f>0+L133+L137</f>
      </c>
      <c s="32">
        <f>0+M133+M137</f>
      </c>
    </row>
    <row r="133" spans="1:16" ht="12.75">
      <c r="A133" t="s">
        <v>52</v>
      </c>
      <c s="34" t="s">
        <v>53</v>
      </c>
      <c s="34" t="s">
        <v>1030</v>
      </c>
      <c s="35" t="s">
        <v>5</v>
      </c>
      <c s="6" t="s">
        <v>1031</v>
      </c>
      <c s="36" t="s">
        <v>65</v>
      </c>
      <c s="37">
        <v>93</v>
      </c>
      <c s="36">
        <v>0</v>
      </c>
      <c s="36">
        <f>ROUND(G133*H133,6)</f>
      </c>
      <c r="L133" s="38">
        <v>0</v>
      </c>
      <c s="32">
        <f>ROUND(ROUND(L133,2)*ROUND(G133,3),2)</f>
      </c>
      <c s="36" t="s">
        <v>1032</v>
      </c>
      <c>
        <f>(M133*21)/100</f>
      </c>
      <c t="s">
        <v>27</v>
      </c>
    </row>
    <row r="134" spans="1:5" ht="12.75">
      <c r="A134" s="35" t="s">
        <v>58</v>
      </c>
      <c r="E134" s="39" t="s">
        <v>5</v>
      </c>
    </row>
    <row r="135" spans="1:5" ht="12.75">
      <c r="A135" s="35" t="s">
        <v>59</v>
      </c>
      <c r="E135" s="40" t="s">
        <v>1033</v>
      </c>
    </row>
    <row r="136" spans="1:5" ht="216.75">
      <c r="A136" t="s">
        <v>61</v>
      </c>
      <c r="E136" s="39" t="s">
        <v>1034</v>
      </c>
    </row>
    <row r="137" spans="1:16" ht="12.75">
      <c r="A137" t="s">
        <v>52</v>
      </c>
      <c s="34" t="s">
        <v>27</v>
      </c>
      <c s="34" t="s">
        <v>1035</v>
      </c>
      <c s="35" t="s">
        <v>5</v>
      </c>
      <c s="6" t="s">
        <v>1036</v>
      </c>
      <c s="36" t="s">
        <v>65</v>
      </c>
      <c s="37">
        <v>281</v>
      </c>
      <c s="36">
        <v>0</v>
      </c>
      <c s="36">
        <f>ROUND(G137*H137,6)</f>
      </c>
      <c r="L137" s="38">
        <v>0</v>
      </c>
      <c s="32">
        <f>ROUND(ROUND(L137,2)*ROUND(G137,3),2)</f>
      </c>
      <c s="36" t="s">
        <v>1032</v>
      </c>
      <c>
        <f>(M137*21)/100</f>
      </c>
      <c t="s">
        <v>27</v>
      </c>
    </row>
    <row r="138" spans="1:5" ht="12.75">
      <c r="A138" s="35" t="s">
        <v>58</v>
      </c>
      <c r="E138" s="39" t="s">
        <v>5</v>
      </c>
    </row>
    <row r="139" spans="1:5" ht="12.75">
      <c r="A139" s="35" t="s">
        <v>59</v>
      </c>
      <c r="E139" s="40" t="s">
        <v>1037</v>
      </c>
    </row>
    <row r="140" spans="1:5" ht="216.75">
      <c r="A140" t="s">
        <v>61</v>
      </c>
      <c r="E140" s="39" t="s">
        <v>1038</v>
      </c>
    </row>
    <row r="141" spans="1:13" ht="12.75">
      <c r="A141" t="s">
        <v>49</v>
      </c>
      <c r="C141" s="31" t="s">
        <v>118</v>
      </c>
      <c r="E141" s="33" t="s">
        <v>1039</v>
      </c>
      <c r="J141" s="32">
        <f>0</f>
      </c>
      <c s="32">
        <f>0</f>
      </c>
      <c s="32">
        <f>0+L142+L146+L150</f>
      </c>
      <c s="32">
        <f>0+M142+M146+M150</f>
      </c>
    </row>
    <row r="142" spans="1:16" ht="25.5">
      <c r="A142" t="s">
        <v>52</v>
      </c>
      <c s="34" t="s">
        <v>26</v>
      </c>
      <c s="34" t="s">
        <v>1040</v>
      </c>
      <c s="35" t="s">
        <v>5</v>
      </c>
      <c s="6" t="s">
        <v>1041</v>
      </c>
      <c s="36" t="s">
        <v>498</v>
      </c>
      <c s="37">
        <v>195.3</v>
      </c>
      <c s="36">
        <v>0</v>
      </c>
      <c s="36">
        <f>ROUND(G142*H142,6)</f>
      </c>
      <c r="L142" s="38">
        <v>0</v>
      </c>
      <c s="32">
        <f>ROUND(ROUND(L142,2)*ROUND(G142,3),2)</f>
      </c>
      <c s="36" t="s">
        <v>1032</v>
      </c>
      <c>
        <f>(M142*21)/100</f>
      </c>
      <c t="s">
        <v>27</v>
      </c>
    </row>
    <row r="143" spans="1:5" ht="12.75">
      <c r="A143" s="35" t="s">
        <v>58</v>
      </c>
      <c r="E143" s="39" t="s">
        <v>5</v>
      </c>
    </row>
    <row r="144" spans="1:5" ht="12.75">
      <c r="A144" s="35" t="s">
        <v>59</v>
      </c>
      <c r="E144" s="40" t="s">
        <v>1033</v>
      </c>
    </row>
    <row r="145" spans="1:5" ht="89.25">
      <c r="A145" t="s">
        <v>61</v>
      </c>
      <c r="E145" s="39" t="s">
        <v>1042</v>
      </c>
    </row>
    <row r="146" spans="1:16" ht="25.5">
      <c r="A146" t="s">
        <v>52</v>
      </c>
      <c s="34" t="s">
        <v>73</v>
      </c>
      <c s="34" t="s">
        <v>1043</v>
      </c>
      <c s="35" t="s">
        <v>5</v>
      </c>
      <c s="6" t="s">
        <v>1044</v>
      </c>
      <c s="36" t="s">
        <v>498</v>
      </c>
      <c s="37">
        <v>0.02</v>
      </c>
      <c s="36">
        <v>0</v>
      </c>
      <c s="36">
        <f>ROUND(G146*H146,6)</f>
      </c>
      <c r="L146" s="38">
        <v>0</v>
      </c>
      <c s="32">
        <f>ROUND(ROUND(L146,2)*ROUND(G146,3),2)</f>
      </c>
      <c s="36" t="s">
        <v>1032</v>
      </c>
      <c>
        <f>(M146*21)/100</f>
      </c>
      <c t="s">
        <v>27</v>
      </c>
    </row>
    <row r="147" spans="1:5" ht="12.75">
      <c r="A147" s="35" t="s">
        <v>58</v>
      </c>
      <c r="E147" s="39" t="s">
        <v>5</v>
      </c>
    </row>
    <row r="148" spans="1:5" ht="12.75">
      <c r="A148" s="35" t="s">
        <v>59</v>
      </c>
      <c r="E148" s="40" t="s">
        <v>1045</v>
      </c>
    </row>
    <row r="149" spans="1:5" ht="89.25">
      <c r="A149" t="s">
        <v>61</v>
      </c>
      <c r="E149" s="39" t="s">
        <v>1042</v>
      </c>
    </row>
    <row r="150" spans="1:16" ht="25.5">
      <c r="A150" t="s">
        <v>52</v>
      </c>
      <c s="34" t="s">
        <v>78</v>
      </c>
      <c s="34" t="s">
        <v>1046</v>
      </c>
      <c s="35" t="s">
        <v>5</v>
      </c>
      <c s="6" t="s">
        <v>1047</v>
      </c>
      <c s="36" t="s">
        <v>498</v>
      </c>
      <c s="37">
        <v>0.02</v>
      </c>
      <c s="36">
        <v>0</v>
      </c>
      <c s="36">
        <f>ROUND(G150*H150,6)</f>
      </c>
      <c r="L150" s="38">
        <v>0</v>
      </c>
      <c s="32">
        <f>ROUND(ROUND(L150,2)*ROUND(G150,3),2)</f>
      </c>
      <c s="36" t="s">
        <v>1032</v>
      </c>
      <c>
        <f>(M150*21)/100</f>
      </c>
      <c t="s">
        <v>27</v>
      </c>
    </row>
    <row r="151" spans="1:5" ht="12.75">
      <c r="A151" s="35" t="s">
        <v>58</v>
      </c>
      <c r="E151" s="39" t="s">
        <v>5</v>
      </c>
    </row>
    <row r="152" spans="1:5" ht="12.75">
      <c r="A152" s="35" t="s">
        <v>59</v>
      </c>
      <c r="E152" s="40" t="s">
        <v>1045</v>
      </c>
    </row>
    <row r="153" spans="1:5" ht="89.25">
      <c r="A153" t="s">
        <v>61</v>
      </c>
      <c r="E153" s="39" t="s">
        <v>1042</v>
      </c>
    </row>
    <row r="154" spans="1:13" ht="12.75">
      <c r="A154" t="s">
        <v>49</v>
      </c>
      <c r="C154" s="31" t="s">
        <v>1048</v>
      </c>
      <c r="E154" s="33" t="s">
        <v>1049</v>
      </c>
      <c r="J154" s="32">
        <f>0</f>
      </c>
      <c s="32">
        <f>0</f>
      </c>
      <c s="32">
        <f>0+L155</f>
      </c>
      <c s="32">
        <f>0+M155</f>
      </c>
    </row>
    <row r="155" spans="1:16" ht="12.75">
      <c r="A155" t="s">
        <v>52</v>
      </c>
      <c s="34" t="s">
        <v>84</v>
      </c>
      <c s="34" t="s">
        <v>69</v>
      </c>
      <c s="35" t="s">
        <v>5</v>
      </c>
      <c s="6" t="s">
        <v>833</v>
      </c>
      <c s="36" t="s">
        <v>65</v>
      </c>
      <c s="37">
        <v>281</v>
      </c>
      <c s="36">
        <v>0</v>
      </c>
      <c s="36">
        <f>ROUND(G155*H155,6)</f>
      </c>
      <c r="L155" s="38">
        <v>0</v>
      </c>
      <c s="32">
        <f>ROUND(ROUND(L155,2)*ROUND(G155,3),2)</f>
      </c>
      <c s="36" t="s">
        <v>1032</v>
      </c>
      <c>
        <f>(M155*21)/100</f>
      </c>
      <c t="s">
        <v>27</v>
      </c>
    </row>
    <row r="156" spans="1:5" ht="12.75">
      <c r="A156" s="35" t="s">
        <v>58</v>
      </c>
      <c r="E156" s="39" t="s">
        <v>5</v>
      </c>
    </row>
    <row r="157" spans="1:5" ht="12.75">
      <c r="A157" s="35" t="s">
        <v>59</v>
      </c>
      <c r="E157" s="40" t="s">
        <v>1050</v>
      </c>
    </row>
    <row r="158" spans="1:5" ht="153">
      <c r="A158" t="s">
        <v>61</v>
      </c>
      <c r="E158" s="39" t="s">
        <v>1051</v>
      </c>
    </row>
    <row r="159" spans="1:13" ht="12.75">
      <c r="A159" t="s">
        <v>49</v>
      </c>
      <c r="C159" s="31" t="s">
        <v>181</v>
      </c>
      <c r="E159" s="33" t="s">
        <v>1052</v>
      </c>
      <c r="J159" s="32">
        <f>0</f>
      </c>
      <c s="32">
        <f>0</f>
      </c>
      <c s="32">
        <f>0+L160</f>
      </c>
      <c s="32">
        <f>0+M160</f>
      </c>
    </row>
    <row r="160" spans="1:16" ht="12.75">
      <c r="A160" t="s">
        <v>52</v>
      </c>
      <c s="34" t="s">
        <v>88</v>
      </c>
      <c s="34" t="s">
        <v>1053</v>
      </c>
      <c s="35" t="s">
        <v>5</v>
      </c>
      <c s="6" t="s">
        <v>1054</v>
      </c>
      <c s="36" t="s">
        <v>56</v>
      </c>
      <c s="37">
        <v>4</v>
      </c>
      <c s="36">
        <v>0</v>
      </c>
      <c s="36">
        <f>ROUND(G160*H160,6)</f>
      </c>
      <c r="L160" s="38">
        <v>0</v>
      </c>
      <c s="32">
        <f>ROUND(ROUND(L160,2)*ROUND(G160,3),2)</f>
      </c>
      <c s="36" t="s">
        <v>1032</v>
      </c>
      <c>
        <f>(M160*21)/100</f>
      </c>
      <c t="s">
        <v>27</v>
      </c>
    </row>
    <row r="161" spans="1:5" ht="12.75">
      <c r="A161" s="35" t="s">
        <v>58</v>
      </c>
      <c r="E161" s="39" t="s">
        <v>5</v>
      </c>
    </row>
    <row r="162" spans="1:5" ht="12.75">
      <c r="A162" s="35" t="s">
        <v>59</v>
      </c>
      <c r="E162" s="40" t="s">
        <v>1045</v>
      </c>
    </row>
    <row r="163" spans="1:5" ht="12.75">
      <c r="A163" t="s">
        <v>61</v>
      </c>
      <c r="E163" s="39" t="s">
        <v>1055</v>
      </c>
    </row>
    <row r="164" spans="1:13" ht="12.75">
      <c r="A164" t="s">
        <v>49</v>
      </c>
      <c r="C164" s="31" t="s">
        <v>245</v>
      </c>
      <c r="E164" s="33" t="s">
        <v>1056</v>
      </c>
      <c r="J164" s="32">
        <f>0</f>
      </c>
      <c s="32">
        <f>0</f>
      </c>
      <c s="32">
        <f>0+L165</f>
      </c>
      <c s="32">
        <f>0+M165</f>
      </c>
    </row>
    <row r="165" spans="1:16" ht="12.75">
      <c r="A165" t="s">
        <v>52</v>
      </c>
      <c s="34" t="s">
        <v>92</v>
      </c>
      <c s="34" t="s">
        <v>1057</v>
      </c>
      <c s="35" t="s">
        <v>5</v>
      </c>
      <c s="6" t="s">
        <v>1058</v>
      </c>
      <c s="36" t="s">
        <v>65</v>
      </c>
      <c s="37">
        <v>26</v>
      </c>
      <c s="36">
        <v>0</v>
      </c>
      <c s="36">
        <f>ROUND(G165*H165,6)</f>
      </c>
      <c r="L165" s="38">
        <v>0</v>
      </c>
      <c s="32">
        <f>ROUND(ROUND(L165,2)*ROUND(G165,3),2)</f>
      </c>
      <c s="36" t="s">
        <v>1032</v>
      </c>
      <c>
        <f>(M165*21)/100</f>
      </c>
      <c t="s">
        <v>27</v>
      </c>
    </row>
    <row r="166" spans="1:5" ht="12.75">
      <c r="A166" s="35" t="s">
        <v>58</v>
      </c>
      <c r="E166" s="39" t="s">
        <v>5</v>
      </c>
    </row>
    <row r="167" spans="1:5" ht="12.75">
      <c r="A167" s="35" t="s">
        <v>59</v>
      </c>
      <c r="E167" s="40" t="s">
        <v>1059</v>
      </c>
    </row>
    <row r="168" spans="1:5" ht="267.75">
      <c r="A168" t="s">
        <v>61</v>
      </c>
      <c r="E168" s="39" t="s">
        <v>1060</v>
      </c>
    </row>
    <row r="169" spans="1:13" ht="12.75">
      <c r="A169" t="s">
        <v>49</v>
      </c>
      <c r="C169" s="31" t="s">
        <v>1061</v>
      </c>
      <c r="E169" s="33" t="s">
        <v>1062</v>
      </c>
      <c r="J169" s="32">
        <f>0</f>
      </c>
      <c s="32">
        <f>0</f>
      </c>
      <c s="32">
        <f>0+L170+L174</f>
      </c>
      <c s="32">
        <f>0+M170+M174</f>
      </c>
    </row>
    <row r="170" spans="1:16" ht="25.5">
      <c r="A170" t="s">
        <v>52</v>
      </c>
      <c s="34" t="s">
        <v>96</v>
      </c>
      <c s="34" t="s">
        <v>1063</v>
      </c>
      <c s="35" t="s">
        <v>5</v>
      </c>
      <c s="6" t="s">
        <v>1064</v>
      </c>
      <c s="36" t="s">
        <v>76</v>
      </c>
      <c s="37">
        <v>18</v>
      </c>
      <c s="36">
        <v>0</v>
      </c>
      <c s="36">
        <f>ROUND(G170*H170,6)</f>
      </c>
      <c r="L170" s="38">
        <v>0</v>
      </c>
      <c s="32">
        <f>ROUND(ROUND(L170,2)*ROUND(G170,3),2)</f>
      </c>
      <c s="36" t="s">
        <v>1032</v>
      </c>
      <c>
        <f>(M170*21)/100</f>
      </c>
      <c t="s">
        <v>27</v>
      </c>
    </row>
    <row r="171" spans="1:5" ht="12.75">
      <c r="A171" s="35" t="s">
        <v>58</v>
      </c>
      <c r="E171" s="39" t="s">
        <v>5</v>
      </c>
    </row>
    <row r="172" spans="1:5" ht="12.75">
      <c r="A172" s="35" t="s">
        <v>59</v>
      </c>
      <c r="E172" s="40" t="s">
        <v>1065</v>
      </c>
    </row>
    <row r="173" spans="1:5" ht="25.5">
      <c r="A173" t="s">
        <v>61</v>
      </c>
      <c r="E173" s="39" t="s">
        <v>1066</v>
      </c>
    </row>
    <row r="174" spans="1:16" ht="12.75">
      <c r="A174" t="s">
        <v>52</v>
      </c>
      <c s="34" t="s">
        <v>101</v>
      </c>
      <c s="34" t="s">
        <v>1067</v>
      </c>
      <c s="35" t="s">
        <v>5</v>
      </c>
      <c s="6" t="s">
        <v>1068</v>
      </c>
      <c s="36" t="s">
        <v>76</v>
      </c>
      <c s="37">
        <v>24</v>
      </c>
      <c s="36">
        <v>0</v>
      </c>
      <c s="36">
        <f>ROUND(G174*H174,6)</f>
      </c>
      <c r="L174" s="38">
        <v>0</v>
      </c>
      <c s="32">
        <f>ROUND(ROUND(L174,2)*ROUND(G174,3),2)</f>
      </c>
      <c s="36" t="s">
        <v>1032</v>
      </c>
      <c>
        <f>(M174*21)/100</f>
      </c>
      <c t="s">
        <v>27</v>
      </c>
    </row>
    <row r="175" spans="1:5" ht="12.75">
      <c r="A175" s="35" t="s">
        <v>58</v>
      </c>
      <c r="E175" s="39" t="s">
        <v>5</v>
      </c>
    </row>
    <row r="176" spans="1:5" ht="12.75">
      <c r="A176" s="35" t="s">
        <v>59</v>
      </c>
      <c r="E176" s="40" t="s">
        <v>1069</v>
      </c>
    </row>
    <row r="177" spans="1:5" ht="38.25">
      <c r="A177" t="s">
        <v>61</v>
      </c>
      <c r="E177" s="39" t="s">
        <v>1070</v>
      </c>
    </row>
    <row r="178" spans="1:13" ht="12.75">
      <c r="A178" t="s">
        <v>49</v>
      </c>
      <c r="C178" s="31" t="s">
        <v>1071</v>
      </c>
      <c r="E178" s="33" t="s">
        <v>1072</v>
      </c>
      <c r="J178" s="32">
        <f>0</f>
      </c>
      <c s="32">
        <f>0</f>
      </c>
      <c s="32">
        <f>0+L179+L183+L187+L191+L195+L199+L203</f>
      </c>
      <c s="32">
        <f>0+M179+M183+M187+M191+M195+M199+M203</f>
      </c>
    </row>
    <row r="179" spans="1:16" ht="12.75">
      <c r="A179" t="s">
        <v>52</v>
      </c>
      <c s="34" t="s">
        <v>106</v>
      </c>
      <c s="34" t="s">
        <v>314</v>
      </c>
      <c s="35" t="s">
        <v>5</v>
      </c>
      <c s="6" t="s">
        <v>1073</v>
      </c>
      <c s="36" t="s">
        <v>81</v>
      </c>
      <c s="37">
        <v>263</v>
      </c>
      <c s="36">
        <v>0</v>
      </c>
      <c s="36">
        <f>ROUND(G179*H179,6)</f>
      </c>
      <c r="L179" s="38">
        <v>0</v>
      </c>
      <c s="32">
        <f>ROUND(ROUND(L179,2)*ROUND(G179,3),2)</f>
      </c>
      <c s="36" t="s">
        <v>1032</v>
      </c>
      <c>
        <f>(M179*21)/100</f>
      </c>
      <c t="s">
        <v>27</v>
      </c>
    </row>
    <row r="180" spans="1:5" ht="12.75">
      <c r="A180" s="35" t="s">
        <v>58</v>
      </c>
      <c r="E180" s="39" t="s">
        <v>5</v>
      </c>
    </row>
    <row r="181" spans="1:5" ht="12.75">
      <c r="A181" s="35" t="s">
        <v>59</v>
      </c>
      <c r="E181" s="40" t="s">
        <v>1074</v>
      </c>
    </row>
    <row r="182" spans="1:5" ht="51">
      <c r="A182" t="s">
        <v>61</v>
      </c>
      <c r="E182" s="39" t="s">
        <v>1075</v>
      </c>
    </row>
    <row r="183" spans="1:16" ht="12.75">
      <c r="A183" t="s">
        <v>52</v>
      </c>
      <c s="34" t="s">
        <v>111</v>
      </c>
      <c s="34" t="s">
        <v>1076</v>
      </c>
      <c s="35" t="s">
        <v>5</v>
      </c>
      <c s="6" t="s">
        <v>1077</v>
      </c>
      <c s="36" t="s">
        <v>81</v>
      </c>
      <c s="37">
        <v>263</v>
      </c>
      <c s="36">
        <v>0</v>
      </c>
      <c s="36">
        <f>ROUND(G183*H183,6)</f>
      </c>
      <c r="L183" s="38">
        <v>0</v>
      </c>
      <c s="32">
        <f>ROUND(ROUND(L183,2)*ROUND(G183,3),2)</f>
      </c>
      <c s="36" t="s">
        <v>1032</v>
      </c>
      <c>
        <f>(M183*21)/100</f>
      </c>
      <c t="s">
        <v>27</v>
      </c>
    </row>
    <row r="184" spans="1:5" ht="12.75">
      <c r="A184" s="35" t="s">
        <v>58</v>
      </c>
      <c r="E184" s="39" t="s">
        <v>5</v>
      </c>
    </row>
    <row r="185" spans="1:5" ht="12.75">
      <c r="A185" s="35" t="s">
        <v>59</v>
      </c>
      <c r="E185" s="40" t="s">
        <v>1074</v>
      </c>
    </row>
    <row r="186" spans="1:5" ht="51">
      <c r="A186" t="s">
        <v>61</v>
      </c>
      <c r="E186" s="39" t="s">
        <v>1075</v>
      </c>
    </row>
    <row r="187" spans="1:16" ht="12.75">
      <c r="A187" t="s">
        <v>52</v>
      </c>
      <c s="34" t="s">
        <v>114</v>
      </c>
      <c s="34" t="s">
        <v>1078</v>
      </c>
      <c s="35" t="s">
        <v>5</v>
      </c>
      <c s="6" t="s">
        <v>1079</v>
      </c>
      <c s="36" t="s">
        <v>81</v>
      </c>
      <c s="37">
        <v>48</v>
      </c>
      <c s="36">
        <v>0</v>
      </c>
      <c s="36">
        <f>ROUND(G187*H187,6)</f>
      </c>
      <c r="L187" s="38">
        <v>0</v>
      </c>
      <c s="32">
        <f>ROUND(ROUND(L187,2)*ROUND(G187,3),2)</f>
      </c>
      <c s="36" t="s">
        <v>1032</v>
      </c>
      <c>
        <f>(M187*21)/100</f>
      </c>
      <c t="s">
        <v>27</v>
      </c>
    </row>
    <row r="188" spans="1:5" ht="12.75">
      <c r="A188" s="35" t="s">
        <v>58</v>
      </c>
      <c r="E188" s="39" t="s">
        <v>5</v>
      </c>
    </row>
    <row r="189" spans="1:5" ht="12.75">
      <c r="A189" s="35" t="s">
        <v>59</v>
      </c>
      <c r="E189" s="40" t="s">
        <v>1080</v>
      </c>
    </row>
    <row r="190" spans="1:5" ht="51">
      <c r="A190" t="s">
        <v>61</v>
      </c>
      <c r="E190" s="39" t="s">
        <v>1081</v>
      </c>
    </row>
    <row r="191" spans="1:16" ht="12.75">
      <c r="A191" t="s">
        <v>52</v>
      </c>
      <c s="34" t="s">
        <v>118</v>
      </c>
      <c s="34" t="s">
        <v>1082</v>
      </c>
      <c s="35" t="s">
        <v>5</v>
      </c>
      <c s="6" t="s">
        <v>1083</v>
      </c>
      <c s="36" t="s">
        <v>81</v>
      </c>
      <c s="37">
        <v>50</v>
      </c>
      <c s="36">
        <v>0</v>
      </c>
      <c s="36">
        <f>ROUND(G191*H191,6)</f>
      </c>
      <c r="L191" s="38">
        <v>0</v>
      </c>
      <c s="32">
        <f>ROUND(ROUND(L191,2)*ROUND(G191,3),2)</f>
      </c>
      <c s="36" t="s">
        <v>1032</v>
      </c>
      <c>
        <f>(M191*21)/100</f>
      </c>
      <c t="s">
        <v>27</v>
      </c>
    </row>
    <row r="192" spans="1:5" ht="12.75">
      <c r="A192" s="35" t="s">
        <v>58</v>
      </c>
      <c r="E192" s="39" t="s">
        <v>5</v>
      </c>
    </row>
    <row r="193" spans="1:5" ht="12.75">
      <c r="A193" s="35" t="s">
        <v>59</v>
      </c>
      <c r="E193" s="40" t="s">
        <v>1084</v>
      </c>
    </row>
    <row r="194" spans="1:5" ht="76.5">
      <c r="A194" t="s">
        <v>61</v>
      </c>
      <c r="E194" s="39" t="s">
        <v>1085</v>
      </c>
    </row>
    <row r="195" spans="1:16" ht="12.75">
      <c r="A195" t="s">
        <v>52</v>
      </c>
      <c s="34" t="s">
        <v>121</v>
      </c>
      <c s="34" t="s">
        <v>1086</v>
      </c>
      <c s="35" t="s">
        <v>5</v>
      </c>
      <c s="6" t="s">
        <v>1087</v>
      </c>
      <c s="36" t="s">
        <v>81</v>
      </c>
      <c s="37">
        <v>213</v>
      </c>
      <c s="36">
        <v>0</v>
      </c>
      <c s="36">
        <f>ROUND(G195*H195,6)</f>
      </c>
      <c r="L195" s="38">
        <v>0</v>
      </c>
      <c s="32">
        <f>ROUND(ROUND(L195,2)*ROUND(G195,3),2)</f>
      </c>
      <c s="36" t="s">
        <v>1032</v>
      </c>
      <c>
        <f>(M195*21)/100</f>
      </c>
      <c t="s">
        <v>27</v>
      </c>
    </row>
    <row r="196" spans="1:5" ht="12.75">
      <c r="A196" s="35" t="s">
        <v>58</v>
      </c>
      <c r="E196" s="39" t="s">
        <v>5</v>
      </c>
    </row>
    <row r="197" spans="1:5" ht="12.75">
      <c r="A197" s="35" t="s">
        <v>59</v>
      </c>
      <c r="E197" s="40" t="s">
        <v>1088</v>
      </c>
    </row>
    <row r="198" spans="1:5" ht="76.5">
      <c r="A198" t="s">
        <v>61</v>
      </c>
      <c r="E198" s="39" t="s">
        <v>1089</v>
      </c>
    </row>
    <row r="199" spans="1:16" ht="25.5">
      <c r="A199" t="s">
        <v>52</v>
      </c>
      <c s="34" t="s">
        <v>125</v>
      </c>
      <c s="34" t="s">
        <v>322</v>
      </c>
      <c s="35" t="s">
        <v>5</v>
      </c>
      <c s="6" t="s">
        <v>1090</v>
      </c>
      <c s="36" t="s">
        <v>81</v>
      </c>
      <c s="37">
        <v>50</v>
      </c>
      <c s="36">
        <v>0</v>
      </c>
      <c s="36">
        <f>ROUND(G199*H199,6)</f>
      </c>
      <c r="L199" s="38">
        <v>0</v>
      </c>
      <c s="32">
        <f>ROUND(ROUND(L199,2)*ROUND(G199,3),2)</f>
      </c>
      <c s="36" t="s">
        <v>1032</v>
      </c>
      <c>
        <f>(M199*21)/100</f>
      </c>
      <c t="s">
        <v>27</v>
      </c>
    </row>
    <row r="200" spans="1:5" ht="12.75">
      <c r="A200" s="35" t="s">
        <v>58</v>
      </c>
      <c r="E200" s="39" t="s">
        <v>5</v>
      </c>
    </row>
    <row r="201" spans="1:5" ht="12.75">
      <c r="A201" s="35" t="s">
        <v>59</v>
      </c>
      <c r="E201" s="40" t="s">
        <v>1084</v>
      </c>
    </row>
    <row r="202" spans="1:5" ht="76.5">
      <c r="A202" t="s">
        <v>61</v>
      </c>
      <c r="E202" s="39" t="s">
        <v>1089</v>
      </c>
    </row>
    <row r="203" spans="1:16" ht="25.5">
      <c r="A203" t="s">
        <v>52</v>
      </c>
      <c s="34" t="s">
        <v>128</v>
      </c>
      <c s="34" t="s">
        <v>1091</v>
      </c>
      <c s="35" t="s">
        <v>5</v>
      </c>
      <c s="6" t="s">
        <v>1092</v>
      </c>
      <c s="36" t="s">
        <v>81</v>
      </c>
      <c s="37">
        <v>50</v>
      </c>
      <c s="36">
        <v>0</v>
      </c>
      <c s="36">
        <f>ROUND(G203*H203,6)</f>
      </c>
      <c r="L203" s="38">
        <v>0</v>
      </c>
      <c s="32">
        <f>ROUND(ROUND(L203,2)*ROUND(G203,3),2)</f>
      </c>
      <c s="36" t="s">
        <v>1032</v>
      </c>
      <c>
        <f>(M203*21)/100</f>
      </c>
      <c t="s">
        <v>27</v>
      </c>
    </row>
    <row r="204" spans="1:5" ht="12.75">
      <c r="A204" s="35" t="s">
        <v>58</v>
      </c>
      <c r="E204" s="39" t="s">
        <v>5</v>
      </c>
    </row>
    <row r="205" spans="1:5" ht="12.75">
      <c r="A205" s="35" t="s">
        <v>59</v>
      </c>
      <c r="E205" s="40" t="s">
        <v>1093</v>
      </c>
    </row>
    <row r="206" spans="1:5" ht="63.75">
      <c r="A206" t="s">
        <v>61</v>
      </c>
      <c r="E206" s="39" t="s">
        <v>1094</v>
      </c>
    </row>
    <row r="207" spans="1:13" ht="12.75">
      <c r="A207" t="s">
        <v>49</v>
      </c>
      <c r="C207" s="31" t="s">
        <v>1095</v>
      </c>
      <c r="E207" s="33" t="s">
        <v>1096</v>
      </c>
      <c r="J207" s="32">
        <f>0</f>
      </c>
      <c s="32">
        <f>0</f>
      </c>
      <c s="32">
        <f>0+L208+L212</f>
      </c>
      <c s="32">
        <f>0+M208+M212</f>
      </c>
    </row>
    <row r="208" spans="1:16" ht="25.5">
      <c r="A208" t="s">
        <v>52</v>
      </c>
      <c s="34" t="s">
        <v>132</v>
      </c>
      <c s="34" t="s">
        <v>1097</v>
      </c>
      <c s="35" t="s">
        <v>5</v>
      </c>
      <c s="6" t="s">
        <v>1098</v>
      </c>
      <c s="36" t="s">
        <v>179</v>
      </c>
      <c s="37">
        <v>5.1</v>
      </c>
      <c s="36">
        <v>0</v>
      </c>
      <c s="36">
        <f>ROUND(G208*H208,6)</f>
      </c>
      <c r="L208" s="38">
        <v>0</v>
      </c>
      <c s="32">
        <f>ROUND(ROUND(L208,2)*ROUND(G208,3),2)</f>
      </c>
      <c s="36" t="s">
        <v>1032</v>
      </c>
      <c>
        <f>(M208*21)/100</f>
      </c>
      <c t="s">
        <v>27</v>
      </c>
    </row>
    <row r="209" spans="1:5" ht="12.75">
      <c r="A209" s="35" t="s">
        <v>58</v>
      </c>
      <c r="E209" s="39" t="s">
        <v>5</v>
      </c>
    </row>
    <row r="210" spans="1:5" ht="12.75">
      <c r="A210" s="35" t="s">
        <v>59</v>
      </c>
      <c r="E210" s="40" t="s">
        <v>1099</v>
      </c>
    </row>
    <row r="211" spans="1:5" ht="51">
      <c r="A211" t="s">
        <v>61</v>
      </c>
      <c r="E211" s="39" t="s">
        <v>1081</v>
      </c>
    </row>
    <row r="212" spans="1:16" ht="25.5">
      <c r="A212" t="s">
        <v>52</v>
      </c>
      <c s="34" t="s">
        <v>136</v>
      </c>
      <c s="34" t="s">
        <v>1100</v>
      </c>
      <c s="35" t="s">
        <v>5</v>
      </c>
      <c s="6" t="s">
        <v>1101</v>
      </c>
      <c s="36" t="s">
        <v>76</v>
      </c>
      <c s="37">
        <v>6</v>
      </c>
      <c s="36">
        <v>0</v>
      </c>
      <c s="36">
        <f>ROUND(G212*H212,6)</f>
      </c>
      <c r="L212" s="38">
        <v>0</v>
      </c>
      <c s="32">
        <f>ROUND(ROUND(L212,2)*ROUND(G212,3),2)</f>
      </c>
      <c s="36" t="s">
        <v>1032</v>
      </c>
      <c>
        <f>(M212*21)/100</f>
      </c>
      <c t="s">
        <v>27</v>
      </c>
    </row>
    <row r="213" spans="1:5" ht="12.75">
      <c r="A213" s="35" t="s">
        <v>58</v>
      </c>
      <c r="E213" s="39" t="s">
        <v>5</v>
      </c>
    </row>
    <row r="214" spans="1:5" ht="12.75">
      <c r="A214" s="35" t="s">
        <v>59</v>
      </c>
      <c r="E214" s="40" t="s">
        <v>1102</v>
      </c>
    </row>
    <row r="215" spans="1:5" ht="38.25">
      <c r="A215" t="s">
        <v>61</v>
      </c>
      <c r="E215" s="39" t="s">
        <v>1103</v>
      </c>
    </row>
    <row r="216" spans="1:13" ht="12.75">
      <c r="A216" t="s">
        <v>49</v>
      </c>
      <c r="C216" s="31" t="s">
        <v>1104</v>
      </c>
      <c r="E216" s="33" t="s">
        <v>1105</v>
      </c>
      <c r="J216" s="32">
        <f>0</f>
      </c>
      <c s="32">
        <f>0</f>
      </c>
      <c s="32">
        <f>0+L217+L221</f>
      </c>
      <c s="32">
        <f>0+M217+M221</f>
      </c>
    </row>
    <row r="217" spans="1:16" ht="12.75">
      <c r="A217" t="s">
        <v>52</v>
      </c>
      <c s="34" t="s">
        <v>140</v>
      </c>
      <c s="34" t="s">
        <v>1106</v>
      </c>
      <c s="35" t="s">
        <v>5</v>
      </c>
      <c s="6" t="s">
        <v>1107</v>
      </c>
      <c s="36" t="s">
        <v>76</v>
      </c>
      <c s="37">
        <v>34</v>
      </c>
      <c s="36">
        <v>0</v>
      </c>
      <c s="36">
        <f>ROUND(G217*H217,6)</f>
      </c>
      <c r="L217" s="38">
        <v>0</v>
      </c>
      <c s="32">
        <f>ROUND(ROUND(L217,2)*ROUND(G217,3),2)</f>
      </c>
      <c s="36" t="s">
        <v>1032</v>
      </c>
      <c>
        <f>(M217*21)/100</f>
      </c>
      <c t="s">
        <v>27</v>
      </c>
    </row>
    <row r="218" spans="1:5" ht="12.75">
      <c r="A218" s="35" t="s">
        <v>58</v>
      </c>
      <c r="E218" s="39" t="s">
        <v>5</v>
      </c>
    </row>
    <row r="219" spans="1:5" ht="12.75">
      <c r="A219" s="35" t="s">
        <v>59</v>
      </c>
      <c r="E219" s="40" t="s">
        <v>1108</v>
      </c>
    </row>
    <row r="220" spans="1:5" ht="51">
      <c r="A220" t="s">
        <v>61</v>
      </c>
      <c r="E220" s="39" t="s">
        <v>1075</v>
      </c>
    </row>
    <row r="221" spans="1:16" ht="12.75">
      <c r="A221" t="s">
        <v>52</v>
      </c>
      <c s="34" t="s">
        <v>146</v>
      </c>
      <c s="34" t="s">
        <v>1109</v>
      </c>
      <c s="35" t="s">
        <v>5</v>
      </c>
      <c s="6" t="s">
        <v>1110</v>
      </c>
      <c s="36" t="s">
        <v>76</v>
      </c>
      <c s="37">
        <v>34</v>
      </c>
      <c s="36">
        <v>0</v>
      </c>
      <c s="36">
        <f>ROUND(G221*H221,6)</f>
      </c>
      <c r="L221" s="38">
        <v>0</v>
      </c>
      <c s="32">
        <f>ROUND(ROUND(L221,2)*ROUND(G221,3),2)</f>
      </c>
      <c s="36" t="s">
        <v>1032</v>
      </c>
      <c>
        <f>(M221*21)/100</f>
      </c>
      <c t="s">
        <v>27</v>
      </c>
    </row>
    <row r="222" spans="1:5" ht="12.75">
      <c r="A222" s="35" t="s">
        <v>58</v>
      </c>
      <c r="E222" s="39" t="s">
        <v>5</v>
      </c>
    </row>
    <row r="223" spans="1:5" ht="12.75">
      <c r="A223" s="35" t="s">
        <v>59</v>
      </c>
      <c r="E223" s="40" t="s">
        <v>1108</v>
      </c>
    </row>
    <row r="224" spans="1:5" ht="51">
      <c r="A224" t="s">
        <v>61</v>
      </c>
      <c r="E224" s="39" t="s">
        <v>1075</v>
      </c>
    </row>
    <row r="225" spans="1:13" ht="12.75">
      <c r="A225" t="s">
        <v>49</v>
      </c>
      <c r="C225" s="31" t="s">
        <v>1111</v>
      </c>
      <c r="E225" s="33" t="s">
        <v>1112</v>
      </c>
      <c r="J225" s="32">
        <f>0</f>
      </c>
      <c s="32">
        <f>0</f>
      </c>
      <c s="32">
        <f>0+L226</f>
      </c>
      <c s="32">
        <f>0+M226</f>
      </c>
    </row>
    <row r="226" spans="1:16" ht="12.75">
      <c r="A226" t="s">
        <v>52</v>
      </c>
      <c s="34" t="s">
        <v>151</v>
      </c>
      <c s="34" t="s">
        <v>1113</v>
      </c>
      <c s="35" t="s">
        <v>5</v>
      </c>
      <c s="6" t="s">
        <v>1114</v>
      </c>
      <c s="36" t="s">
        <v>76</v>
      </c>
      <c s="37">
        <v>192</v>
      </c>
      <c s="36">
        <v>0</v>
      </c>
      <c s="36">
        <f>ROUND(G226*H226,6)</f>
      </c>
      <c r="L226" s="38">
        <v>0</v>
      </c>
      <c s="32">
        <f>ROUND(ROUND(L226,2)*ROUND(G226,3),2)</f>
      </c>
      <c s="36" t="s">
        <v>1032</v>
      </c>
      <c>
        <f>(M226*21)/100</f>
      </c>
      <c t="s">
        <v>27</v>
      </c>
    </row>
    <row r="227" spans="1:5" ht="12.75">
      <c r="A227" s="35" t="s">
        <v>58</v>
      </c>
      <c r="E227" s="39" t="s">
        <v>5</v>
      </c>
    </row>
    <row r="228" spans="1:5" ht="12.75">
      <c r="A228" s="35" t="s">
        <v>59</v>
      </c>
      <c r="E228" s="40" t="s">
        <v>1115</v>
      </c>
    </row>
    <row r="229" spans="1:5" ht="51">
      <c r="A229" t="s">
        <v>61</v>
      </c>
      <c r="E229" s="39" t="s">
        <v>1116</v>
      </c>
    </row>
    <row r="230" spans="1:13" ht="12.75">
      <c r="A230" t="s">
        <v>49</v>
      </c>
      <c r="C230" s="31" t="s">
        <v>1117</v>
      </c>
      <c r="E230" s="33" t="s">
        <v>1118</v>
      </c>
      <c r="J230" s="32">
        <f>0</f>
      </c>
      <c s="32">
        <f>0</f>
      </c>
      <c s="32">
        <f>0+L231+L235+L239+L243+L247+L251+L255+L259+L263+L267+L271</f>
      </c>
      <c s="32">
        <f>0+M231+M235+M239+M243+M247+M251+M255+M259+M263+M267+M271</f>
      </c>
    </row>
    <row r="231" spans="1:16" ht="12.75">
      <c r="A231" t="s">
        <v>52</v>
      </c>
      <c s="34" t="s">
        <v>154</v>
      </c>
      <c s="34" t="s">
        <v>1119</v>
      </c>
      <c s="35" t="s">
        <v>5</v>
      </c>
      <c s="6" t="s">
        <v>1120</v>
      </c>
      <c s="36" t="s">
        <v>81</v>
      </c>
      <c s="37">
        <v>322</v>
      </c>
      <c s="36">
        <v>0</v>
      </c>
      <c s="36">
        <f>ROUND(G231*H231,6)</f>
      </c>
      <c r="L231" s="38">
        <v>0</v>
      </c>
      <c s="32">
        <f>ROUND(ROUND(L231,2)*ROUND(G231,3),2)</f>
      </c>
      <c s="36" t="s">
        <v>1032</v>
      </c>
      <c>
        <f>(M231*21)/100</f>
      </c>
      <c t="s">
        <v>27</v>
      </c>
    </row>
    <row r="232" spans="1:5" ht="12.75">
      <c r="A232" s="35" t="s">
        <v>58</v>
      </c>
      <c r="E232" s="39" t="s">
        <v>5</v>
      </c>
    </row>
    <row r="233" spans="1:5" ht="12.75">
      <c r="A233" s="35" t="s">
        <v>59</v>
      </c>
      <c r="E233" s="40" t="s">
        <v>1121</v>
      </c>
    </row>
    <row r="234" spans="1:5" ht="38.25">
      <c r="A234" t="s">
        <v>61</v>
      </c>
      <c r="E234" s="39" t="s">
        <v>1122</v>
      </c>
    </row>
    <row r="235" spans="1:16" ht="12.75">
      <c r="A235" t="s">
        <v>52</v>
      </c>
      <c s="34" t="s">
        <v>158</v>
      </c>
      <c s="34" t="s">
        <v>1123</v>
      </c>
      <c s="35" t="s">
        <v>5</v>
      </c>
      <c s="6" t="s">
        <v>1124</v>
      </c>
      <c s="36" t="s">
        <v>76</v>
      </c>
      <c s="37">
        <v>12</v>
      </c>
      <c s="36">
        <v>0</v>
      </c>
      <c s="36">
        <f>ROUND(G235*H235,6)</f>
      </c>
      <c r="L235" s="38">
        <v>0</v>
      </c>
      <c s="32">
        <f>ROUND(ROUND(L235,2)*ROUND(G235,3),2)</f>
      </c>
      <c s="36" t="s">
        <v>1032</v>
      </c>
      <c>
        <f>(M235*21)/100</f>
      </c>
      <c t="s">
        <v>27</v>
      </c>
    </row>
    <row r="236" spans="1:5" ht="12.75">
      <c r="A236" s="35" t="s">
        <v>58</v>
      </c>
      <c r="E236" s="39" t="s">
        <v>5</v>
      </c>
    </row>
    <row r="237" spans="1:5" ht="12.75">
      <c r="A237" s="35" t="s">
        <v>59</v>
      </c>
      <c r="E237" s="40" t="s">
        <v>1125</v>
      </c>
    </row>
    <row r="238" spans="1:5" ht="38.25">
      <c r="A238" t="s">
        <v>61</v>
      </c>
      <c r="E238" s="39" t="s">
        <v>1126</v>
      </c>
    </row>
    <row r="239" spans="1:16" ht="25.5">
      <c r="A239" t="s">
        <v>52</v>
      </c>
      <c s="34" t="s">
        <v>162</v>
      </c>
      <c s="34" t="s">
        <v>1127</v>
      </c>
      <c s="35" t="s">
        <v>5</v>
      </c>
      <c s="6" t="s">
        <v>1128</v>
      </c>
      <c s="36" t="s">
        <v>76</v>
      </c>
      <c s="37">
        <v>6</v>
      </c>
      <c s="36">
        <v>0</v>
      </c>
      <c s="36">
        <f>ROUND(G239*H239,6)</f>
      </c>
      <c r="L239" s="38">
        <v>0</v>
      </c>
      <c s="32">
        <f>ROUND(ROUND(L239,2)*ROUND(G239,3),2)</f>
      </c>
      <c s="36" t="s">
        <v>1032</v>
      </c>
      <c>
        <f>(M239*21)/100</f>
      </c>
      <c t="s">
        <v>27</v>
      </c>
    </row>
    <row r="240" spans="1:5" ht="12.75">
      <c r="A240" s="35" t="s">
        <v>58</v>
      </c>
      <c r="E240" s="39" t="s">
        <v>5</v>
      </c>
    </row>
    <row r="241" spans="1:5" ht="12.75">
      <c r="A241" s="35" t="s">
        <v>59</v>
      </c>
      <c r="E241" s="40" t="s">
        <v>1129</v>
      </c>
    </row>
    <row r="242" spans="1:5" ht="38.25">
      <c r="A242" t="s">
        <v>61</v>
      </c>
      <c r="E242" s="39" t="s">
        <v>1126</v>
      </c>
    </row>
    <row r="243" spans="1:16" ht="12.75">
      <c r="A243" t="s">
        <v>52</v>
      </c>
      <c s="34" t="s">
        <v>166</v>
      </c>
      <c s="34" t="s">
        <v>1130</v>
      </c>
      <c s="35" t="s">
        <v>5</v>
      </c>
      <c s="6" t="s">
        <v>1131</v>
      </c>
      <c s="36" t="s">
        <v>81</v>
      </c>
      <c s="37">
        <v>322</v>
      </c>
      <c s="36">
        <v>0</v>
      </c>
      <c s="36">
        <f>ROUND(G243*H243,6)</f>
      </c>
      <c r="L243" s="38">
        <v>0</v>
      </c>
      <c s="32">
        <f>ROUND(ROUND(L243,2)*ROUND(G243,3),2)</f>
      </c>
      <c s="36" t="s">
        <v>1032</v>
      </c>
      <c>
        <f>(M243*21)/100</f>
      </c>
      <c t="s">
        <v>27</v>
      </c>
    </row>
    <row r="244" spans="1:5" ht="12.75">
      <c r="A244" s="35" t="s">
        <v>58</v>
      </c>
      <c r="E244" s="39" t="s">
        <v>5</v>
      </c>
    </row>
    <row r="245" spans="1:5" ht="12.75">
      <c r="A245" s="35" t="s">
        <v>59</v>
      </c>
      <c r="E245" s="40" t="s">
        <v>1121</v>
      </c>
    </row>
    <row r="246" spans="1:5" ht="38.25">
      <c r="A246" t="s">
        <v>61</v>
      </c>
      <c r="E246" s="39" t="s">
        <v>1122</v>
      </c>
    </row>
    <row r="247" spans="1:16" ht="12.75">
      <c r="A247" t="s">
        <v>52</v>
      </c>
      <c s="34" t="s">
        <v>170</v>
      </c>
      <c s="34" t="s">
        <v>1132</v>
      </c>
      <c s="35" t="s">
        <v>5</v>
      </c>
      <c s="6" t="s">
        <v>1133</v>
      </c>
      <c s="36" t="s">
        <v>81</v>
      </c>
      <c s="37">
        <v>322</v>
      </c>
      <c s="36">
        <v>0</v>
      </c>
      <c s="36">
        <f>ROUND(G247*H247,6)</f>
      </c>
      <c r="L247" s="38">
        <v>0</v>
      </c>
      <c s="32">
        <f>ROUND(ROUND(L247,2)*ROUND(G247,3),2)</f>
      </c>
      <c s="36" t="s">
        <v>1032</v>
      </c>
      <c>
        <f>(M247*21)/100</f>
      </c>
      <c t="s">
        <v>27</v>
      </c>
    </row>
    <row r="248" spans="1:5" ht="12.75">
      <c r="A248" s="35" t="s">
        <v>58</v>
      </c>
      <c r="E248" s="39" t="s">
        <v>5</v>
      </c>
    </row>
    <row r="249" spans="1:5" ht="12.75">
      <c r="A249" s="35" t="s">
        <v>59</v>
      </c>
      <c r="E249" s="40" t="s">
        <v>1121</v>
      </c>
    </row>
    <row r="250" spans="1:5" ht="38.25">
      <c r="A250" t="s">
        <v>61</v>
      </c>
      <c r="E250" s="39" t="s">
        <v>1122</v>
      </c>
    </row>
    <row r="251" spans="1:16" ht="25.5">
      <c r="A251" t="s">
        <v>52</v>
      </c>
      <c s="34" t="s">
        <v>176</v>
      </c>
      <c s="34" t="s">
        <v>1134</v>
      </c>
      <c s="35" t="s">
        <v>5</v>
      </c>
      <c s="6" t="s">
        <v>1135</v>
      </c>
      <c s="36" t="s">
        <v>76</v>
      </c>
      <c s="37">
        <v>6</v>
      </c>
      <c s="36">
        <v>0</v>
      </c>
      <c s="36">
        <f>ROUND(G251*H251,6)</f>
      </c>
      <c r="L251" s="38">
        <v>0</v>
      </c>
      <c s="32">
        <f>ROUND(ROUND(L251,2)*ROUND(G251,3),2)</f>
      </c>
      <c s="36" t="s">
        <v>1032</v>
      </c>
      <c>
        <f>(M251*21)/100</f>
      </c>
      <c t="s">
        <v>27</v>
      </c>
    </row>
    <row r="252" spans="1:5" ht="12.75">
      <c r="A252" s="35" t="s">
        <v>58</v>
      </c>
      <c r="E252" s="39" t="s">
        <v>5</v>
      </c>
    </row>
    <row r="253" spans="1:5" ht="12.75">
      <c r="A253" s="35" t="s">
        <v>59</v>
      </c>
      <c r="E253" s="40" t="s">
        <v>1125</v>
      </c>
    </row>
    <row r="254" spans="1:5" ht="38.25">
      <c r="A254" t="s">
        <v>61</v>
      </c>
      <c r="E254" s="39" t="s">
        <v>1136</v>
      </c>
    </row>
    <row r="255" spans="1:16" ht="25.5">
      <c r="A255" t="s">
        <v>52</v>
      </c>
      <c s="34" t="s">
        <v>181</v>
      </c>
      <c s="34" t="s">
        <v>1137</v>
      </c>
      <c s="35" t="s">
        <v>5</v>
      </c>
      <c s="6" t="s">
        <v>1138</v>
      </c>
      <c s="36" t="s">
        <v>76</v>
      </c>
      <c s="37">
        <v>12</v>
      </c>
      <c s="36">
        <v>0</v>
      </c>
      <c s="36">
        <f>ROUND(G255*H255,6)</f>
      </c>
      <c r="L255" s="38">
        <v>0</v>
      </c>
      <c s="32">
        <f>ROUND(ROUND(L255,2)*ROUND(G255,3),2)</f>
      </c>
      <c s="36" t="s">
        <v>1032</v>
      </c>
      <c>
        <f>(M255*21)/100</f>
      </c>
      <c t="s">
        <v>27</v>
      </c>
    </row>
    <row r="256" spans="1:5" ht="12.75">
      <c r="A256" s="35" t="s">
        <v>58</v>
      </c>
      <c r="E256" s="39" t="s">
        <v>5</v>
      </c>
    </row>
    <row r="257" spans="1:5" ht="12.75">
      <c r="A257" s="35" t="s">
        <v>59</v>
      </c>
      <c r="E257" s="40" t="s">
        <v>1129</v>
      </c>
    </row>
    <row r="258" spans="1:5" ht="38.25">
      <c r="A258" t="s">
        <v>61</v>
      </c>
      <c r="E258" s="39" t="s">
        <v>1136</v>
      </c>
    </row>
    <row r="259" spans="1:16" ht="12.75">
      <c r="A259" t="s">
        <v>52</v>
      </c>
      <c s="34" t="s">
        <v>185</v>
      </c>
      <c s="34" t="s">
        <v>1139</v>
      </c>
      <c s="35" t="s">
        <v>5</v>
      </c>
      <c s="6" t="s">
        <v>1140</v>
      </c>
      <c s="36" t="s">
        <v>81</v>
      </c>
      <c s="37">
        <v>48</v>
      </c>
      <c s="36">
        <v>0</v>
      </c>
      <c s="36">
        <f>ROUND(G259*H259,6)</f>
      </c>
      <c r="L259" s="38">
        <v>0</v>
      </c>
      <c s="32">
        <f>ROUND(ROUND(L259,2)*ROUND(G259,3),2)</f>
      </c>
      <c s="36" t="s">
        <v>1032</v>
      </c>
      <c>
        <f>(M259*21)/100</f>
      </c>
      <c t="s">
        <v>27</v>
      </c>
    </row>
    <row r="260" spans="1:5" ht="12.75">
      <c r="A260" s="35" t="s">
        <v>58</v>
      </c>
      <c r="E260" s="39" t="s">
        <v>5</v>
      </c>
    </row>
    <row r="261" spans="1:5" ht="12.75">
      <c r="A261" s="35" t="s">
        <v>59</v>
      </c>
      <c r="E261" s="40" t="s">
        <v>1141</v>
      </c>
    </row>
    <row r="262" spans="1:5" ht="25.5">
      <c r="A262" t="s">
        <v>61</v>
      </c>
      <c r="E262" s="39" t="s">
        <v>1142</v>
      </c>
    </row>
    <row r="263" spans="1:16" ht="12.75">
      <c r="A263" t="s">
        <v>52</v>
      </c>
      <c s="34" t="s">
        <v>189</v>
      </c>
      <c s="34" t="s">
        <v>1143</v>
      </c>
      <c s="35" t="s">
        <v>5</v>
      </c>
      <c s="6" t="s">
        <v>1144</v>
      </c>
      <c s="36" t="s">
        <v>76</v>
      </c>
      <c s="37">
        <v>18</v>
      </c>
      <c s="36">
        <v>0</v>
      </c>
      <c s="36">
        <f>ROUND(G263*H263,6)</f>
      </c>
      <c r="L263" s="38">
        <v>0</v>
      </c>
      <c s="32">
        <f>ROUND(ROUND(L263,2)*ROUND(G263,3),2)</f>
      </c>
      <c s="36" t="s">
        <v>1032</v>
      </c>
      <c>
        <f>(M263*21)/100</f>
      </c>
      <c t="s">
        <v>27</v>
      </c>
    </row>
    <row r="264" spans="1:5" ht="12.75">
      <c r="A264" s="35" t="s">
        <v>58</v>
      </c>
      <c r="E264" s="39" t="s">
        <v>5</v>
      </c>
    </row>
    <row r="265" spans="1:5" ht="12.75">
      <c r="A265" s="35" t="s">
        <v>59</v>
      </c>
      <c r="E265" s="40" t="s">
        <v>1145</v>
      </c>
    </row>
    <row r="266" spans="1:5" ht="25.5">
      <c r="A266" t="s">
        <v>61</v>
      </c>
      <c r="E266" s="39" t="s">
        <v>1146</v>
      </c>
    </row>
    <row r="267" spans="1:16" ht="12.75">
      <c r="A267" t="s">
        <v>52</v>
      </c>
      <c s="34" t="s">
        <v>193</v>
      </c>
      <c s="34" t="s">
        <v>1147</v>
      </c>
      <c s="35" t="s">
        <v>5</v>
      </c>
      <c s="6" t="s">
        <v>1148</v>
      </c>
      <c s="36" t="s">
        <v>81</v>
      </c>
      <c s="37">
        <v>500</v>
      </c>
      <c s="36">
        <v>0</v>
      </c>
      <c s="36">
        <f>ROUND(G267*H267,6)</f>
      </c>
      <c r="L267" s="38">
        <v>0</v>
      </c>
      <c s="32">
        <f>ROUND(ROUND(L267,2)*ROUND(G267,3),2)</f>
      </c>
      <c s="36" t="s">
        <v>1032</v>
      </c>
      <c>
        <f>(M267*21)/100</f>
      </c>
      <c t="s">
        <v>27</v>
      </c>
    </row>
    <row r="268" spans="1:5" ht="12.75">
      <c r="A268" s="35" t="s">
        <v>58</v>
      </c>
      <c r="E268" s="39" t="s">
        <v>5</v>
      </c>
    </row>
    <row r="269" spans="1:5" ht="12.75">
      <c r="A269" s="35" t="s">
        <v>59</v>
      </c>
      <c r="E269" s="40" t="s">
        <v>1149</v>
      </c>
    </row>
    <row r="270" spans="1:5" ht="63.75">
      <c r="A270" t="s">
        <v>61</v>
      </c>
      <c r="E270" s="39" t="s">
        <v>1150</v>
      </c>
    </row>
    <row r="271" spans="1:16" ht="12.75">
      <c r="A271" t="s">
        <v>52</v>
      </c>
      <c s="34" t="s">
        <v>197</v>
      </c>
      <c s="34" t="s">
        <v>1151</v>
      </c>
      <c s="35" t="s">
        <v>5</v>
      </c>
      <c s="6" t="s">
        <v>1152</v>
      </c>
      <c s="36" t="s">
        <v>81</v>
      </c>
      <c s="37">
        <v>250</v>
      </c>
      <c s="36">
        <v>0</v>
      </c>
      <c s="36">
        <f>ROUND(G271*H271,6)</f>
      </c>
      <c r="L271" s="38">
        <v>0</v>
      </c>
      <c s="32">
        <f>ROUND(ROUND(L271,2)*ROUND(G271,3),2)</f>
      </c>
      <c s="36" t="s">
        <v>1032</v>
      </c>
      <c>
        <f>(M271*21)/100</f>
      </c>
      <c t="s">
        <v>27</v>
      </c>
    </row>
    <row r="272" spans="1:5" ht="12.75">
      <c r="A272" s="35" t="s">
        <v>58</v>
      </c>
      <c r="E272" s="39" t="s">
        <v>5</v>
      </c>
    </row>
    <row r="273" spans="1:5" ht="12.75">
      <c r="A273" s="35" t="s">
        <v>59</v>
      </c>
      <c r="E273" s="40" t="s">
        <v>1153</v>
      </c>
    </row>
    <row r="274" spans="1:5" ht="63.75">
      <c r="A274" t="s">
        <v>61</v>
      </c>
      <c r="E274" s="39" t="s">
        <v>1150</v>
      </c>
    </row>
    <row r="275" spans="1:13" ht="12.75">
      <c r="A275" t="s">
        <v>49</v>
      </c>
      <c r="C275" s="31" t="s">
        <v>1154</v>
      </c>
      <c r="E275" s="33" t="s">
        <v>1155</v>
      </c>
      <c r="J275" s="32">
        <f>0</f>
      </c>
      <c s="32">
        <f>0</f>
      </c>
      <c s="32">
        <f>0+L276+L280+L284+L288+L292+L296+L300+L304+L308+L312+L316</f>
      </c>
      <c s="32">
        <f>0+M276+M280+M284+M288+M292+M296+M300+M304+M308+M312+M316</f>
      </c>
    </row>
    <row r="276" spans="1:16" ht="25.5">
      <c r="A276" t="s">
        <v>52</v>
      </c>
      <c s="34" t="s">
        <v>201</v>
      </c>
      <c s="34" t="s">
        <v>1156</v>
      </c>
      <c s="35" t="s">
        <v>5</v>
      </c>
      <c s="6" t="s">
        <v>1157</v>
      </c>
      <c s="36" t="s">
        <v>76</v>
      </c>
      <c s="37">
        <v>1</v>
      </c>
      <c s="36">
        <v>0</v>
      </c>
      <c s="36">
        <f>ROUND(G276*H276,6)</f>
      </c>
      <c r="L276" s="38">
        <v>0</v>
      </c>
      <c s="32">
        <f>ROUND(ROUND(L276,2)*ROUND(G276,3),2)</f>
      </c>
      <c s="36" t="s">
        <v>1032</v>
      </c>
      <c>
        <f>(M276*21)/100</f>
      </c>
      <c t="s">
        <v>27</v>
      </c>
    </row>
    <row r="277" spans="1:5" ht="12.75">
      <c r="A277" s="35" t="s">
        <v>58</v>
      </c>
      <c r="E277" s="39" t="s">
        <v>5</v>
      </c>
    </row>
    <row r="278" spans="1:5" ht="12.75">
      <c r="A278" s="35" t="s">
        <v>59</v>
      </c>
      <c r="E278" s="40" t="s">
        <v>1045</v>
      </c>
    </row>
    <row r="279" spans="1:5" ht="63.75">
      <c r="A279" t="s">
        <v>61</v>
      </c>
      <c r="E279" s="39" t="s">
        <v>1158</v>
      </c>
    </row>
    <row r="280" spans="1:16" ht="38.25">
      <c r="A280" t="s">
        <v>52</v>
      </c>
      <c s="34" t="s">
        <v>205</v>
      </c>
      <c s="34" t="s">
        <v>1159</v>
      </c>
      <c s="35" t="s">
        <v>5</v>
      </c>
      <c s="6" t="s">
        <v>1160</v>
      </c>
      <c s="36" t="s">
        <v>76</v>
      </c>
      <c s="37">
        <v>1</v>
      </c>
      <c s="36">
        <v>0</v>
      </c>
      <c s="36">
        <f>ROUND(G280*H280,6)</f>
      </c>
      <c r="L280" s="38">
        <v>0</v>
      </c>
      <c s="32">
        <f>ROUND(ROUND(L280,2)*ROUND(G280,3),2)</f>
      </c>
      <c s="36" t="s">
        <v>1032</v>
      </c>
      <c>
        <f>(M280*21)/100</f>
      </c>
      <c t="s">
        <v>27</v>
      </c>
    </row>
    <row r="281" spans="1:5" ht="12.75">
      <c r="A281" s="35" t="s">
        <v>58</v>
      </c>
      <c r="E281" s="39" t="s">
        <v>5</v>
      </c>
    </row>
    <row r="282" spans="1:5" ht="12.75">
      <c r="A282" s="35" t="s">
        <v>59</v>
      </c>
      <c r="E282" s="40" t="s">
        <v>1045</v>
      </c>
    </row>
    <row r="283" spans="1:5" ht="63.75">
      <c r="A283" t="s">
        <v>61</v>
      </c>
      <c r="E283" s="39" t="s">
        <v>1158</v>
      </c>
    </row>
    <row r="284" spans="1:16" ht="25.5">
      <c r="A284" t="s">
        <v>52</v>
      </c>
      <c s="34" t="s">
        <v>209</v>
      </c>
      <c s="34" t="s">
        <v>1161</v>
      </c>
      <c s="35" t="s">
        <v>5</v>
      </c>
      <c s="6" t="s">
        <v>1162</v>
      </c>
      <c s="36" t="s">
        <v>76</v>
      </c>
      <c s="37">
        <v>1</v>
      </c>
      <c s="36">
        <v>0</v>
      </c>
      <c s="36">
        <f>ROUND(G284*H284,6)</f>
      </c>
      <c r="L284" s="38">
        <v>0</v>
      </c>
      <c s="32">
        <f>ROUND(ROUND(L284,2)*ROUND(G284,3),2)</f>
      </c>
      <c s="36" t="s">
        <v>1032</v>
      </c>
      <c>
        <f>(M284*21)/100</f>
      </c>
      <c t="s">
        <v>27</v>
      </c>
    </row>
    <row r="285" spans="1:5" ht="12.75">
      <c r="A285" s="35" t="s">
        <v>58</v>
      </c>
      <c r="E285" s="39" t="s">
        <v>5</v>
      </c>
    </row>
    <row r="286" spans="1:5" ht="12.75">
      <c r="A286" s="35" t="s">
        <v>59</v>
      </c>
      <c r="E286" s="40" t="s">
        <v>1045</v>
      </c>
    </row>
    <row r="287" spans="1:5" ht="38.25">
      <c r="A287" t="s">
        <v>61</v>
      </c>
      <c r="E287" s="39" t="s">
        <v>1163</v>
      </c>
    </row>
    <row r="288" spans="1:16" ht="12.75">
      <c r="A288" t="s">
        <v>52</v>
      </c>
      <c s="34" t="s">
        <v>213</v>
      </c>
      <c s="34" t="s">
        <v>1164</v>
      </c>
      <c s="35" t="s">
        <v>5</v>
      </c>
      <c s="6" t="s">
        <v>1165</v>
      </c>
      <c s="36" t="s">
        <v>76</v>
      </c>
      <c s="37">
        <v>3</v>
      </c>
      <c s="36">
        <v>0</v>
      </c>
      <c s="36">
        <f>ROUND(G288*H288,6)</f>
      </c>
      <c r="L288" s="38">
        <v>0</v>
      </c>
      <c s="32">
        <f>ROUND(ROUND(L288,2)*ROUND(G288,3),2)</f>
      </c>
      <c s="36" t="s">
        <v>1032</v>
      </c>
      <c>
        <f>(M288*21)/100</f>
      </c>
      <c t="s">
        <v>27</v>
      </c>
    </row>
    <row r="289" spans="1:5" ht="12.75">
      <c r="A289" s="35" t="s">
        <v>58</v>
      </c>
      <c r="E289" s="39" t="s">
        <v>5</v>
      </c>
    </row>
    <row r="290" spans="1:5" ht="12.75">
      <c r="A290" s="35" t="s">
        <v>59</v>
      </c>
      <c r="E290" s="40" t="s">
        <v>1045</v>
      </c>
    </row>
    <row r="291" spans="1:5" ht="38.25">
      <c r="A291" t="s">
        <v>61</v>
      </c>
      <c r="E291" s="39" t="s">
        <v>1166</v>
      </c>
    </row>
    <row r="292" spans="1:16" ht="12.75">
      <c r="A292" t="s">
        <v>52</v>
      </c>
      <c s="34" t="s">
        <v>217</v>
      </c>
      <c s="34" t="s">
        <v>1167</v>
      </c>
      <c s="35" t="s">
        <v>5</v>
      </c>
      <c s="6" t="s">
        <v>1168</v>
      </c>
      <c s="36" t="s">
        <v>76</v>
      </c>
      <c s="37">
        <v>2</v>
      </c>
      <c s="36">
        <v>0</v>
      </c>
      <c s="36">
        <f>ROUND(G292*H292,6)</f>
      </c>
      <c r="L292" s="38">
        <v>0</v>
      </c>
      <c s="32">
        <f>ROUND(ROUND(L292,2)*ROUND(G292,3),2)</f>
      </c>
      <c s="36" t="s">
        <v>1032</v>
      </c>
      <c>
        <f>(M292*21)/100</f>
      </c>
      <c t="s">
        <v>27</v>
      </c>
    </row>
    <row r="293" spans="1:5" ht="12.75">
      <c r="A293" s="35" t="s">
        <v>58</v>
      </c>
      <c r="E293" s="39" t="s">
        <v>5</v>
      </c>
    </row>
    <row r="294" spans="1:5" ht="12.75">
      <c r="A294" s="35" t="s">
        <v>59</v>
      </c>
      <c r="E294" s="40" t="s">
        <v>1169</v>
      </c>
    </row>
    <row r="295" spans="1:5" ht="38.25">
      <c r="A295" t="s">
        <v>61</v>
      </c>
      <c r="E295" s="39" t="s">
        <v>1170</v>
      </c>
    </row>
    <row r="296" spans="1:16" ht="12.75">
      <c r="A296" t="s">
        <v>52</v>
      </c>
      <c s="34" t="s">
        <v>221</v>
      </c>
      <c s="34" t="s">
        <v>1171</v>
      </c>
      <c s="35" t="s">
        <v>5</v>
      </c>
      <c s="6" t="s">
        <v>1172</v>
      </c>
      <c s="36" t="s">
        <v>76</v>
      </c>
      <c s="37">
        <v>1</v>
      </c>
      <c s="36">
        <v>0</v>
      </c>
      <c s="36">
        <f>ROUND(G296*H296,6)</f>
      </c>
      <c r="L296" s="38">
        <v>0</v>
      </c>
      <c s="32">
        <f>ROUND(ROUND(L296,2)*ROUND(G296,3),2)</f>
      </c>
      <c s="36" t="s">
        <v>1032</v>
      </c>
      <c>
        <f>(M296*21)/100</f>
      </c>
      <c t="s">
        <v>27</v>
      </c>
    </row>
    <row r="297" spans="1:5" ht="12.75">
      <c r="A297" s="35" t="s">
        <v>58</v>
      </c>
      <c r="E297" s="39" t="s">
        <v>5</v>
      </c>
    </row>
    <row r="298" spans="1:5" ht="12.75">
      <c r="A298" s="35" t="s">
        <v>59</v>
      </c>
      <c r="E298" s="40" t="s">
        <v>1173</v>
      </c>
    </row>
    <row r="299" spans="1:5" ht="38.25">
      <c r="A299" t="s">
        <v>61</v>
      </c>
      <c r="E299" s="39" t="s">
        <v>1170</v>
      </c>
    </row>
    <row r="300" spans="1:16" ht="12.75">
      <c r="A300" t="s">
        <v>52</v>
      </c>
      <c s="34" t="s">
        <v>225</v>
      </c>
      <c s="34" t="s">
        <v>1174</v>
      </c>
      <c s="35" t="s">
        <v>5</v>
      </c>
      <c s="6" t="s">
        <v>1175</v>
      </c>
      <c s="36" t="s">
        <v>330</v>
      </c>
      <c s="37">
        <v>24</v>
      </c>
      <c s="36">
        <v>0</v>
      </c>
      <c s="36">
        <f>ROUND(G300*H300,6)</f>
      </c>
      <c r="L300" s="38">
        <v>0</v>
      </c>
      <c s="32">
        <f>ROUND(ROUND(L300,2)*ROUND(G300,3),2)</f>
      </c>
      <c s="36" t="s">
        <v>1032</v>
      </c>
      <c>
        <f>(M300*21)/100</f>
      </c>
      <c t="s">
        <v>27</v>
      </c>
    </row>
    <row r="301" spans="1:5" ht="12.75">
      <c r="A301" s="35" t="s">
        <v>58</v>
      </c>
      <c r="E301" s="39" t="s">
        <v>5</v>
      </c>
    </row>
    <row r="302" spans="1:5" ht="12.75">
      <c r="A302" s="35" t="s">
        <v>59</v>
      </c>
      <c r="E302" s="40" t="s">
        <v>1045</v>
      </c>
    </row>
    <row r="303" spans="1:5" ht="38.25">
      <c r="A303" t="s">
        <v>61</v>
      </c>
      <c r="E303" s="39" t="s">
        <v>1176</v>
      </c>
    </row>
    <row r="304" spans="1:16" ht="12.75">
      <c r="A304" t="s">
        <v>52</v>
      </c>
      <c s="34" t="s">
        <v>229</v>
      </c>
      <c s="34" t="s">
        <v>1177</v>
      </c>
      <c s="35" t="s">
        <v>5</v>
      </c>
      <c s="6" t="s">
        <v>1178</v>
      </c>
      <c s="36" t="s">
        <v>330</v>
      </c>
      <c s="37">
        <v>36</v>
      </c>
      <c s="36">
        <v>0</v>
      </c>
      <c s="36">
        <f>ROUND(G304*H304,6)</f>
      </c>
      <c r="L304" s="38">
        <v>0</v>
      </c>
      <c s="32">
        <f>ROUND(ROUND(L304,2)*ROUND(G304,3),2)</f>
      </c>
      <c s="36" t="s">
        <v>1032</v>
      </c>
      <c>
        <f>(M304*21)/100</f>
      </c>
      <c t="s">
        <v>27</v>
      </c>
    </row>
    <row r="305" spans="1:5" ht="12.75">
      <c r="A305" s="35" t="s">
        <v>58</v>
      </c>
      <c r="E305" s="39" t="s">
        <v>5</v>
      </c>
    </row>
    <row r="306" spans="1:5" ht="12.75">
      <c r="A306" s="35" t="s">
        <v>59</v>
      </c>
      <c r="E306" s="40" t="s">
        <v>1045</v>
      </c>
    </row>
    <row r="307" spans="1:5" ht="38.25">
      <c r="A307" t="s">
        <v>61</v>
      </c>
      <c r="E307" s="39" t="s">
        <v>1179</v>
      </c>
    </row>
    <row r="308" spans="1:16" ht="12.75">
      <c r="A308" t="s">
        <v>52</v>
      </c>
      <c s="34" t="s">
        <v>233</v>
      </c>
      <c s="34" t="s">
        <v>1180</v>
      </c>
      <c s="35" t="s">
        <v>5</v>
      </c>
      <c s="6" t="s">
        <v>1181</v>
      </c>
      <c s="36" t="s">
        <v>330</v>
      </c>
      <c s="37">
        <v>24</v>
      </c>
      <c s="36">
        <v>0</v>
      </c>
      <c s="36">
        <f>ROUND(G308*H308,6)</f>
      </c>
      <c r="L308" s="38">
        <v>0</v>
      </c>
      <c s="32">
        <f>ROUND(ROUND(L308,2)*ROUND(G308,3),2)</f>
      </c>
      <c s="36" t="s">
        <v>1032</v>
      </c>
      <c>
        <f>(M308*21)/100</f>
      </c>
      <c t="s">
        <v>27</v>
      </c>
    </row>
    <row r="309" spans="1:5" ht="12.75">
      <c r="A309" s="35" t="s">
        <v>58</v>
      </c>
      <c r="E309" s="39" t="s">
        <v>5</v>
      </c>
    </row>
    <row r="310" spans="1:5" ht="12.75">
      <c r="A310" s="35" t="s">
        <v>59</v>
      </c>
      <c r="E310" s="40" t="s">
        <v>1045</v>
      </c>
    </row>
    <row r="311" spans="1:5" ht="38.25">
      <c r="A311" t="s">
        <v>61</v>
      </c>
      <c r="E311" s="39" t="s">
        <v>1182</v>
      </c>
    </row>
    <row r="312" spans="1:16" ht="12.75">
      <c r="A312" t="s">
        <v>52</v>
      </c>
      <c s="34" t="s">
        <v>237</v>
      </c>
      <c s="34" t="s">
        <v>1183</v>
      </c>
      <c s="35" t="s">
        <v>5</v>
      </c>
      <c s="6" t="s">
        <v>1184</v>
      </c>
      <c s="36" t="s">
        <v>330</v>
      </c>
      <c s="37">
        <v>30</v>
      </c>
      <c s="36">
        <v>0</v>
      </c>
      <c s="36">
        <f>ROUND(G312*H312,6)</f>
      </c>
      <c r="L312" s="38">
        <v>0</v>
      </c>
      <c s="32">
        <f>ROUND(ROUND(L312,2)*ROUND(G312,3),2)</f>
      </c>
      <c s="36" t="s">
        <v>1032</v>
      </c>
      <c>
        <f>(M312*21)/100</f>
      </c>
      <c t="s">
        <v>27</v>
      </c>
    </row>
    <row r="313" spans="1:5" ht="12.75">
      <c r="A313" s="35" t="s">
        <v>58</v>
      </c>
      <c r="E313" s="39" t="s">
        <v>5</v>
      </c>
    </row>
    <row r="314" spans="1:5" ht="12.75">
      <c r="A314" s="35" t="s">
        <v>59</v>
      </c>
      <c r="E314" s="40" t="s">
        <v>1045</v>
      </c>
    </row>
    <row r="315" spans="1:5" ht="38.25">
      <c r="A315" t="s">
        <v>61</v>
      </c>
      <c r="E315" s="39" t="s">
        <v>1185</v>
      </c>
    </row>
    <row r="316" spans="1:16" ht="12.75">
      <c r="A316" t="s">
        <v>52</v>
      </c>
      <c s="34" t="s">
        <v>241</v>
      </c>
      <c s="34" t="s">
        <v>1186</v>
      </c>
      <c s="35" t="s">
        <v>5</v>
      </c>
      <c s="6" t="s">
        <v>1187</v>
      </c>
      <c s="36" t="s">
        <v>330</v>
      </c>
      <c s="37">
        <v>36</v>
      </c>
      <c s="36">
        <v>0</v>
      </c>
      <c s="36">
        <f>ROUND(G316*H316,6)</f>
      </c>
      <c r="L316" s="38">
        <v>0</v>
      </c>
      <c s="32">
        <f>ROUND(ROUND(L316,2)*ROUND(G316,3),2)</f>
      </c>
      <c s="36" t="s">
        <v>1032</v>
      </c>
      <c>
        <f>(M316*21)/100</f>
      </c>
      <c t="s">
        <v>27</v>
      </c>
    </row>
    <row r="317" spans="1:5" ht="12.75">
      <c r="A317" s="35" t="s">
        <v>58</v>
      </c>
      <c r="E317" s="39" t="s">
        <v>5</v>
      </c>
    </row>
    <row r="318" spans="1:5" ht="12.75">
      <c r="A318" s="35" t="s">
        <v>59</v>
      </c>
      <c r="E318" s="40" t="s">
        <v>1045</v>
      </c>
    </row>
    <row r="319" spans="1:5" ht="51">
      <c r="A319" t="s">
        <v>61</v>
      </c>
      <c r="E319" s="39" t="s">
        <v>1188</v>
      </c>
    </row>
    <row r="320" spans="1:13" ht="12.75">
      <c r="A320" t="s">
        <v>49</v>
      </c>
      <c r="C320" s="31" t="s">
        <v>96</v>
      </c>
      <c r="E320" s="33" t="s">
        <v>1189</v>
      </c>
      <c r="J320" s="32">
        <f>0</f>
      </c>
      <c s="32">
        <f>0</f>
      </c>
      <c s="32">
        <f>0+L321</f>
      </c>
      <c s="32">
        <f>0+M321</f>
      </c>
    </row>
    <row r="321" spans="1:16" ht="12.75">
      <c r="A321" t="s">
        <v>52</v>
      </c>
      <c s="34" t="s">
        <v>245</v>
      </c>
      <c s="34" t="s">
        <v>1190</v>
      </c>
      <c s="35" t="s">
        <v>5</v>
      </c>
      <c s="6" t="s">
        <v>1191</v>
      </c>
      <c s="36" t="s">
        <v>343</v>
      </c>
      <c s="37">
        <v>1</v>
      </c>
      <c s="36">
        <v>0</v>
      </c>
      <c s="36">
        <f>ROUND(G321*H321,6)</f>
      </c>
      <c r="L321" s="38">
        <v>0</v>
      </c>
      <c s="32">
        <f>ROUND(ROUND(L321,2)*ROUND(G321,3),2)</f>
      </c>
      <c s="36" t="s">
        <v>1032</v>
      </c>
      <c>
        <f>(M321*21)/100</f>
      </c>
      <c t="s">
        <v>27</v>
      </c>
    </row>
    <row r="322" spans="1:5" ht="12.75">
      <c r="A322" s="35" t="s">
        <v>58</v>
      </c>
      <c r="E322" s="39" t="s">
        <v>5</v>
      </c>
    </row>
    <row r="323" spans="1:5" ht="12.75">
      <c r="A323" s="35" t="s">
        <v>59</v>
      </c>
      <c r="E323" s="40" t="s">
        <v>1045</v>
      </c>
    </row>
    <row r="324" spans="1:5" ht="38.25">
      <c r="A324" t="s">
        <v>61</v>
      </c>
      <c r="E324" s="39" t="s">
        <v>1192</v>
      </c>
    </row>
    <row r="325" spans="1:13" ht="12.75">
      <c r="A325" t="s">
        <v>399</v>
      </c>
      <c r="C325" s="31" t="s">
        <v>1193</v>
      </c>
      <c r="E325" s="33" t="s">
        <v>1194</v>
      </c>
      <c r="J325" s="32">
        <f>0+J326+J331+J364</f>
      </c>
      <c s="32">
        <f>0+K326+K331+K364</f>
      </c>
      <c s="32">
        <f>0+L326+L331+L364</f>
      </c>
      <c s="32">
        <f>0+M326+M331+M364</f>
      </c>
    </row>
    <row r="326" spans="1:13" ht="12.75">
      <c r="A326" t="s">
        <v>49</v>
      </c>
      <c r="C326" s="31" t="s">
        <v>1195</v>
      </c>
      <c r="E326" s="33" t="s">
        <v>1196</v>
      </c>
      <c r="J326" s="32">
        <f>0</f>
      </c>
      <c s="32">
        <f>0</f>
      </c>
      <c s="32">
        <f>0+L327</f>
      </c>
      <c s="32">
        <f>0+M327</f>
      </c>
    </row>
    <row r="327" spans="1:16" ht="12.75">
      <c r="A327" t="s">
        <v>52</v>
      </c>
      <c s="34" t="s">
        <v>53</v>
      </c>
      <c s="34" t="s">
        <v>1197</v>
      </c>
      <c s="35" t="s">
        <v>5</v>
      </c>
      <c s="6" t="s">
        <v>1198</v>
      </c>
      <c s="36" t="s">
        <v>56</v>
      </c>
      <c s="37">
        <v>0.8</v>
      </c>
      <c s="36">
        <v>0</v>
      </c>
      <c s="36">
        <f>ROUND(G327*H327,6)</f>
      </c>
      <c r="L327" s="38">
        <v>0</v>
      </c>
      <c s="32">
        <f>ROUND(ROUND(L327,2)*ROUND(G327,3),2)</f>
      </c>
      <c s="36" t="s">
        <v>57</v>
      </c>
      <c>
        <f>(M327*21)/100</f>
      </c>
      <c t="s">
        <v>27</v>
      </c>
    </row>
    <row r="328" spans="1:5" ht="12.75">
      <c r="A328" s="35" t="s">
        <v>58</v>
      </c>
      <c r="E328" s="39" t="s">
        <v>5</v>
      </c>
    </row>
    <row r="329" spans="1:5" ht="12.75">
      <c r="A329" s="35" t="s">
        <v>59</v>
      </c>
      <c r="E329" s="40" t="s">
        <v>1199</v>
      </c>
    </row>
    <row r="330" spans="1:5" ht="76.5">
      <c r="A330" t="s">
        <v>61</v>
      </c>
      <c r="E330" s="39" t="s">
        <v>1200</v>
      </c>
    </row>
    <row r="331" spans="1:13" ht="12.75">
      <c r="A331" t="s">
        <v>49</v>
      </c>
      <c r="C331" s="31" t="s">
        <v>1201</v>
      </c>
      <c r="E331" s="33" t="s">
        <v>405</v>
      </c>
      <c r="J331" s="32">
        <f>0</f>
      </c>
      <c s="32">
        <f>0</f>
      </c>
      <c s="32">
        <f>0+L332+L336+L340+L344+L348+L352+L356+L360</f>
      </c>
      <c s="32">
        <f>0+M332+M336+M340+M344+M348+M352+M356+M360</f>
      </c>
    </row>
    <row r="332" spans="1:16" ht="12.75">
      <c r="A332" t="s">
        <v>52</v>
      </c>
      <c s="34" t="s">
        <v>27</v>
      </c>
      <c s="34" t="s">
        <v>1202</v>
      </c>
      <c s="35" t="s">
        <v>5</v>
      </c>
      <c s="6" t="s">
        <v>1203</v>
      </c>
      <c s="36" t="s">
        <v>56</v>
      </c>
      <c s="37">
        <v>0.8</v>
      </c>
      <c s="36">
        <v>0</v>
      </c>
      <c s="36">
        <f>ROUND(G332*H332,6)</f>
      </c>
      <c r="L332" s="38">
        <v>0</v>
      </c>
      <c s="32">
        <f>ROUND(ROUND(L332,2)*ROUND(G332,3),2)</f>
      </c>
      <c s="36" t="s">
        <v>57</v>
      </c>
      <c>
        <f>(M332*21)/100</f>
      </c>
      <c t="s">
        <v>27</v>
      </c>
    </row>
    <row r="333" spans="1:5" ht="12.75">
      <c r="A333" s="35" t="s">
        <v>58</v>
      </c>
      <c r="E333" s="39" t="s">
        <v>1204</v>
      </c>
    </row>
    <row r="334" spans="1:5" ht="25.5">
      <c r="A334" s="35" t="s">
        <v>59</v>
      </c>
      <c r="E334" s="40" t="s">
        <v>1205</v>
      </c>
    </row>
    <row r="335" spans="1:5" ht="63.75">
      <c r="A335" t="s">
        <v>61</v>
      </c>
      <c r="E335" s="39" t="s">
        <v>1206</v>
      </c>
    </row>
    <row r="336" spans="1:16" ht="12.75">
      <c r="A336" t="s">
        <v>52</v>
      </c>
      <c s="34" t="s">
        <v>26</v>
      </c>
      <c s="34" t="s">
        <v>680</v>
      </c>
      <c s="35" t="s">
        <v>5</v>
      </c>
      <c s="6" t="s">
        <v>681</v>
      </c>
      <c s="36" t="s">
        <v>179</v>
      </c>
      <c s="37">
        <v>4</v>
      </c>
      <c s="36">
        <v>0</v>
      </c>
      <c s="36">
        <f>ROUND(G336*H336,6)</f>
      </c>
      <c r="L336" s="38">
        <v>0</v>
      </c>
      <c s="32">
        <f>ROUND(ROUND(L336,2)*ROUND(G336,3),2)</f>
      </c>
      <c s="36" t="s">
        <v>1207</v>
      </c>
      <c>
        <f>(M336*21)/100</f>
      </c>
      <c t="s">
        <v>27</v>
      </c>
    </row>
    <row r="337" spans="1:5" ht="12.75">
      <c r="A337" s="35" t="s">
        <v>58</v>
      </c>
      <c r="E337" s="39" t="s">
        <v>5</v>
      </c>
    </row>
    <row r="338" spans="1:5" ht="12.75">
      <c r="A338" s="35" t="s">
        <v>59</v>
      </c>
      <c r="E338" s="40" t="s">
        <v>1199</v>
      </c>
    </row>
    <row r="339" spans="1:5" ht="12.75">
      <c r="A339" t="s">
        <v>61</v>
      </c>
      <c r="E339" s="39" t="s">
        <v>1208</v>
      </c>
    </row>
    <row r="340" spans="1:16" ht="12.75">
      <c r="A340" t="s">
        <v>52</v>
      </c>
      <c s="34" t="s">
        <v>73</v>
      </c>
      <c s="34" t="s">
        <v>1209</v>
      </c>
      <c s="35" t="s">
        <v>5</v>
      </c>
      <c s="6" t="s">
        <v>1210</v>
      </c>
      <c s="36" t="s">
        <v>65</v>
      </c>
      <c s="37">
        <v>110</v>
      </c>
      <c s="36">
        <v>0</v>
      </c>
      <c s="36">
        <f>ROUND(G340*H340,6)</f>
      </c>
      <c r="L340" s="38">
        <v>0</v>
      </c>
      <c s="32">
        <f>ROUND(ROUND(L340,2)*ROUND(G340,3),2)</f>
      </c>
      <c s="36" t="s">
        <v>1207</v>
      </c>
      <c>
        <f>(M340*21)/100</f>
      </c>
      <c t="s">
        <v>27</v>
      </c>
    </row>
    <row r="341" spans="1:5" ht="12.75">
      <c r="A341" s="35" t="s">
        <v>58</v>
      </c>
      <c r="E341" s="39" t="s">
        <v>5</v>
      </c>
    </row>
    <row r="342" spans="1:5" ht="38.25">
      <c r="A342" s="35" t="s">
        <v>59</v>
      </c>
      <c r="E342" s="40" t="s">
        <v>1211</v>
      </c>
    </row>
    <row r="343" spans="1:5" ht="318.75">
      <c r="A343" t="s">
        <v>61</v>
      </c>
      <c r="E343" s="39" t="s">
        <v>1212</v>
      </c>
    </row>
    <row r="344" spans="1:16" ht="12.75">
      <c r="A344" t="s">
        <v>52</v>
      </c>
      <c s="34" t="s">
        <v>78</v>
      </c>
      <c s="34" t="s">
        <v>69</v>
      </c>
      <c s="35" t="s">
        <v>5</v>
      </c>
      <c s="6" t="s">
        <v>833</v>
      </c>
      <c s="36" t="s">
        <v>65</v>
      </c>
      <c s="37">
        <v>110</v>
      </c>
      <c s="36">
        <v>0</v>
      </c>
      <c s="36">
        <f>ROUND(G344*H344,6)</f>
      </c>
      <c r="L344" s="38">
        <v>0</v>
      </c>
      <c s="32">
        <f>ROUND(ROUND(L344,2)*ROUND(G344,3),2)</f>
      </c>
      <c s="36" t="s">
        <v>1207</v>
      </c>
      <c>
        <f>(M344*21)/100</f>
      </c>
      <c t="s">
        <v>27</v>
      </c>
    </row>
    <row r="345" spans="1:5" ht="12.75">
      <c r="A345" s="35" t="s">
        <v>58</v>
      </c>
      <c r="E345" s="39" t="s">
        <v>5</v>
      </c>
    </row>
    <row r="346" spans="1:5" ht="12.75">
      <c r="A346" s="35" t="s">
        <v>59</v>
      </c>
      <c r="E346" s="40" t="s">
        <v>1199</v>
      </c>
    </row>
    <row r="347" spans="1:5" ht="229.5">
      <c r="A347" t="s">
        <v>61</v>
      </c>
      <c r="E347" s="39" t="s">
        <v>1213</v>
      </c>
    </row>
    <row r="348" spans="1:16" ht="12.75">
      <c r="A348" t="s">
        <v>52</v>
      </c>
      <c s="34" t="s">
        <v>84</v>
      </c>
      <c s="34" t="s">
        <v>1214</v>
      </c>
      <c s="35" t="s">
        <v>5</v>
      </c>
      <c s="6" t="s">
        <v>1215</v>
      </c>
      <c s="36" t="s">
        <v>76</v>
      </c>
      <c s="37">
        <v>2</v>
      </c>
      <c s="36">
        <v>0</v>
      </c>
      <c s="36">
        <f>ROUND(G348*H348,6)</f>
      </c>
      <c r="L348" s="38">
        <v>0</v>
      </c>
      <c s="32">
        <f>ROUND(ROUND(L348,2)*ROUND(G348,3),2)</f>
      </c>
      <c s="36" t="s">
        <v>1207</v>
      </c>
      <c>
        <f>(M348*21)/100</f>
      </c>
      <c t="s">
        <v>27</v>
      </c>
    </row>
    <row r="349" spans="1:5" ht="12.75">
      <c r="A349" s="35" t="s">
        <v>58</v>
      </c>
      <c r="E349" s="39" t="s">
        <v>5</v>
      </c>
    </row>
    <row r="350" spans="1:5" ht="12.75">
      <c r="A350" s="35" t="s">
        <v>59</v>
      </c>
      <c r="E350" s="40" t="s">
        <v>1199</v>
      </c>
    </row>
    <row r="351" spans="1:5" ht="127.5">
      <c r="A351" t="s">
        <v>61</v>
      </c>
      <c r="E351" s="39" t="s">
        <v>1216</v>
      </c>
    </row>
    <row r="352" spans="1:16" ht="12.75">
      <c r="A352" t="s">
        <v>52</v>
      </c>
      <c s="34" t="s">
        <v>88</v>
      </c>
      <c s="34" t="s">
        <v>1067</v>
      </c>
      <c s="35" t="s">
        <v>5</v>
      </c>
      <c s="6" t="s">
        <v>1068</v>
      </c>
      <c s="36" t="s">
        <v>76</v>
      </c>
      <c s="37">
        <v>4</v>
      </c>
      <c s="36">
        <v>0</v>
      </c>
      <c s="36">
        <f>ROUND(G352*H352,6)</f>
      </c>
      <c r="L352" s="38">
        <v>0</v>
      </c>
      <c s="32">
        <f>ROUND(ROUND(L352,2)*ROUND(G352,3),2)</f>
      </c>
      <c s="36" t="s">
        <v>1207</v>
      </c>
      <c>
        <f>(M352*21)/100</f>
      </c>
      <c t="s">
        <v>27</v>
      </c>
    </row>
    <row r="353" spans="1:5" ht="12.75">
      <c r="A353" s="35" t="s">
        <v>58</v>
      </c>
      <c r="E353" s="39" t="s">
        <v>5</v>
      </c>
    </row>
    <row r="354" spans="1:5" ht="12.75">
      <c r="A354" s="35" t="s">
        <v>59</v>
      </c>
      <c r="E354" s="40" t="s">
        <v>1199</v>
      </c>
    </row>
    <row r="355" spans="1:5" ht="102">
      <c r="A355" t="s">
        <v>61</v>
      </c>
      <c r="E355" s="39" t="s">
        <v>1217</v>
      </c>
    </row>
    <row r="356" spans="1:16" ht="12.75">
      <c r="A356" t="s">
        <v>52</v>
      </c>
      <c s="34" t="s">
        <v>92</v>
      </c>
      <c s="34" t="s">
        <v>1082</v>
      </c>
      <c s="35" t="s">
        <v>5</v>
      </c>
      <c s="6" t="s">
        <v>1083</v>
      </c>
      <c s="36" t="s">
        <v>65</v>
      </c>
      <c s="37">
        <v>110</v>
      </c>
      <c s="36">
        <v>0</v>
      </c>
      <c s="36">
        <f>ROUND(G356*H356,6)</f>
      </c>
      <c r="L356" s="38">
        <v>0</v>
      </c>
      <c s="32">
        <f>ROUND(ROUND(L356,2)*ROUND(G356,3),2)</f>
      </c>
      <c s="36" t="s">
        <v>1207</v>
      </c>
      <c>
        <f>(M356*21)/100</f>
      </c>
      <c t="s">
        <v>27</v>
      </c>
    </row>
    <row r="357" spans="1:5" ht="12.75">
      <c r="A357" s="35" t="s">
        <v>58</v>
      </c>
      <c r="E357" s="39" t="s">
        <v>5</v>
      </c>
    </row>
    <row r="358" spans="1:5" ht="12.75">
      <c r="A358" s="35" t="s">
        <v>59</v>
      </c>
      <c r="E358" s="40" t="s">
        <v>1199</v>
      </c>
    </row>
    <row r="359" spans="1:5" ht="140.25">
      <c r="A359" t="s">
        <v>61</v>
      </c>
      <c r="E359" s="39" t="s">
        <v>1218</v>
      </c>
    </row>
    <row r="360" spans="1:16" ht="12.75">
      <c r="A360" t="s">
        <v>52</v>
      </c>
      <c s="34" t="s">
        <v>96</v>
      </c>
      <c s="34" t="s">
        <v>1113</v>
      </c>
      <c s="35" t="s">
        <v>5</v>
      </c>
      <c s="6" t="s">
        <v>1114</v>
      </c>
      <c s="36" t="s">
        <v>76</v>
      </c>
      <c s="37">
        <v>10</v>
      </c>
      <c s="36">
        <v>0</v>
      </c>
      <c s="36">
        <f>ROUND(G360*H360,6)</f>
      </c>
      <c r="L360" s="38">
        <v>0</v>
      </c>
      <c s="32">
        <f>ROUND(ROUND(L360,2)*ROUND(G360,3),2)</f>
      </c>
      <c s="36" t="s">
        <v>1207</v>
      </c>
      <c>
        <f>(M360*21)/100</f>
      </c>
      <c t="s">
        <v>27</v>
      </c>
    </row>
    <row r="361" spans="1:5" ht="12.75">
      <c r="A361" s="35" t="s">
        <v>58</v>
      </c>
      <c r="E361" s="39" t="s">
        <v>5</v>
      </c>
    </row>
    <row r="362" spans="1:5" ht="12.75">
      <c r="A362" s="35" t="s">
        <v>59</v>
      </c>
      <c r="E362" s="40" t="s">
        <v>1199</v>
      </c>
    </row>
    <row r="363" spans="1:5" ht="102">
      <c r="A363" t="s">
        <v>61</v>
      </c>
      <c r="E363" s="39" t="s">
        <v>100</v>
      </c>
    </row>
    <row r="364" spans="1:13" ht="12.75">
      <c r="A364" t="s">
        <v>49</v>
      </c>
      <c r="C364" s="31" t="s">
        <v>1219</v>
      </c>
      <c r="E364" s="33" t="s">
        <v>1220</v>
      </c>
      <c r="J364" s="32">
        <f>0</f>
      </c>
      <c s="32">
        <f>0</f>
      </c>
      <c s="32">
        <f>0+L365+L369+L373+L377+L381+L385+L389+L393+L397+L401+L405</f>
      </c>
      <c s="32">
        <f>0+M365+M369+M373+M377+M381+M385+M389+M393+M397+M401+M405</f>
      </c>
    </row>
    <row r="365" spans="1:16" ht="25.5">
      <c r="A365" t="s">
        <v>52</v>
      </c>
      <c s="34" t="s">
        <v>101</v>
      </c>
      <c s="34" t="s">
        <v>1221</v>
      </c>
      <c s="35" t="s">
        <v>5</v>
      </c>
      <c s="6" t="s">
        <v>1222</v>
      </c>
      <c s="36" t="s">
        <v>498</v>
      </c>
      <c s="37">
        <v>0.1</v>
      </c>
      <c s="36">
        <v>0</v>
      </c>
      <c s="36">
        <f>ROUND(G365*H365,6)</f>
      </c>
      <c r="L365" s="38">
        <v>0</v>
      </c>
      <c s="32">
        <f>ROUND(ROUND(L365,2)*ROUND(G365,3),2)</f>
      </c>
      <c s="36" t="s">
        <v>1207</v>
      </c>
      <c>
        <f>(M365*21)/100</f>
      </c>
      <c t="s">
        <v>27</v>
      </c>
    </row>
    <row r="366" spans="1:5" ht="12.75">
      <c r="A366" s="35" t="s">
        <v>58</v>
      </c>
      <c r="E366" s="39" t="s">
        <v>5</v>
      </c>
    </row>
    <row r="367" spans="1:5" ht="12.75">
      <c r="A367" s="35" t="s">
        <v>59</v>
      </c>
      <c r="E367" s="40" t="s">
        <v>1199</v>
      </c>
    </row>
    <row r="368" spans="1:5" ht="140.25">
      <c r="A368" t="s">
        <v>61</v>
      </c>
      <c r="E368" s="39" t="s">
        <v>377</v>
      </c>
    </row>
    <row r="369" spans="1:16" ht="12.75">
      <c r="A369" t="s">
        <v>52</v>
      </c>
      <c s="34" t="s">
        <v>106</v>
      </c>
      <c s="34" t="s">
        <v>1223</v>
      </c>
      <c s="35" t="s">
        <v>5</v>
      </c>
      <c s="6" t="s">
        <v>1224</v>
      </c>
      <c s="36" t="s">
        <v>76</v>
      </c>
      <c s="37">
        <v>120</v>
      </c>
      <c s="36">
        <v>0</v>
      </c>
      <c s="36">
        <f>ROUND(G369*H369,6)</f>
      </c>
      <c r="L369" s="38">
        <v>0</v>
      </c>
      <c s="32">
        <f>ROUND(ROUND(L369,2)*ROUND(G369,3),2)</f>
      </c>
      <c s="36" t="s">
        <v>1207</v>
      </c>
      <c>
        <f>(M369*21)/100</f>
      </c>
      <c t="s">
        <v>27</v>
      </c>
    </row>
    <row r="370" spans="1:5" ht="12.75">
      <c r="A370" s="35" t="s">
        <v>58</v>
      </c>
      <c r="E370" s="39" t="s">
        <v>5</v>
      </c>
    </row>
    <row r="371" spans="1:5" ht="12.75">
      <c r="A371" s="35" t="s">
        <v>59</v>
      </c>
      <c r="E371" s="40" t="s">
        <v>1199</v>
      </c>
    </row>
    <row r="372" spans="1:5" ht="12.75">
      <c r="A372" t="s">
        <v>61</v>
      </c>
      <c r="E372" s="39" t="s">
        <v>1225</v>
      </c>
    </row>
    <row r="373" spans="1:16" ht="12.75">
      <c r="A373" t="s">
        <v>52</v>
      </c>
      <c s="34" t="s">
        <v>111</v>
      </c>
      <c s="34" t="s">
        <v>1226</v>
      </c>
      <c s="35" t="s">
        <v>5</v>
      </c>
      <c s="6" t="s">
        <v>1227</v>
      </c>
      <c s="36" t="s">
        <v>1228</v>
      </c>
      <c s="37">
        <v>1</v>
      </c>
      <c s="36">
        <v>0</v>
      </c>
      <c s="36">
        <f>ROUND(G373*H373,6)</f>
      </c>
      <c r="L373" s="38">
        <v>0</v>
      </c>
      <c s="32">
        <f>ROUND(ROUND(L373,2)*ROUND(G373,3),2)</f>
      </c>
      <c s="36" t="s">
        <v>1207</v>
      </c>
      <c>
        <f>(M373*21)/100</f>
      </c>
      <c t="s">
        <v>27</v>
      </c>
    </row>
    <row r="374" spans="1:5" ht="12.75">
      <c r="A374" s="35" t="s">
        <v>58</v>
      </c>
      <c r="E374" s="39" t="s">
        <v>5</v>
      </c>
    </row>
    <row r="375" spans="1:5" ht="12.75">
      <c r="A375" s="35" t="s">
        <v>59</v>
      </c>
      <c r="E375" s="40" t="s">
        <v>1199</v>
      </c>
    </row>
    <row r="376" spans="1:5" ht="25.5">
      <c r="A376" t="s">
        <v>61</v>
      </c>
      <c r="E376" s="39" t="s">
        <v>1229</v>
      </c>
    </row>
    <row r="377" spans="1:16" ht="12.75">
      <c r="A377" t="s">
        <v>52</v>
      </c>
      <c s="34" t="s">
        <v>114</v>
      </c>
      <c s="34" t="s">
        <v>1230</v>
      </c>
      <c s="35" t="s">
        <v>5</v>
      </c>
      <c s="6" t="s">
        <v>1231</v>
      </c>
      <c s="36" t="s">
        <v>330</v>
      </c>
      <c s="37">
        <v>40</v>
      </c>
      <c s="36">
        <v>0</v>
      </c>
      <c s="36">
        <f>ROUND(G377*H377,6)</f>
      </c>
      <c r="L377" s="38">
        <v>0</v>
      </c>
      <c s="32">
        <f>ROUND(ROUND(L377,2)*ROUND(G377,3),2)</f>
      </c>
      <c s="36" t="s">
        <v>1207</v>
      </c>
      <c>
        <f>(M377*21)/100</f>
      </c>
      <c t="s">
        <v>27</v>
      </c>
    </row>
    <row r="378" spans="1:5" ht="12.75">
      <c r="A378" s="35" t="s">
        <v>58</v>
      </c>
      <c r="E378" s="39" t="s">
        <v>5</v>
      </c>
    </row>
    <row r="379" spans="1:5" ht="25.5">
      <c r="A379" s="35" t="s">
        <v>59</v>
      </c>
      <c r="E379" s="40" t="s">
        <v>1232</v>
      </c>
    </row>
    <row r="380" spans="1:5" ht="12.75">
      <c r="A380" t="s">
        <v>61</v>
      </c>
      <c r="E380" s="39" t="s">
        <v>1233</v>
      </c>
    </row>
    <row r="381" spans="1:16" ht="12.75">
      <c r="A381" t="s">
        <v>52</v>
      </c>
      <c s="34" t="s">
        <v>118</v>
      </c>
      <c s="34" t="s">
        <v>1076</v>
      </c>
      <c s="35" t="s">
        <v>5</v>
      </c>
      <c s="6" t="s">
        <v>1077</v>
      </c>
      <c s="36" t="s">
        <v>81</v>
      </c>
      <c s="37">
        <v>50</v>
      </c>
      <c s="36">
        <v>0</v>
      </c>
      <c s="36">
        <f>ROUND(G381*H381,6)</f>
      </c>
      <c r="L381" s="38">
        <v>0</v>
      </c>
      <c s="32">
        <f>ROUND(ROUND(L381,2)*ROUND(G381,3),2)</f>
      </c>
      <c s="36" t="s">
        <v>1207</v>
      </c>
      <c>
        <f>(M381*21)/100</f>
      </c>
      <c t="s">
        <v>27</v>
      </c>
    </row>
    <row r="382" spans="1:5" ht="12.75">
      <c r="A382" s="35" t="s">
        <v>58</v>
      </c>
      <c r="E382" s="39" t="s">
        <v>1234</v>
      </c>
    </row>
    <row r="383" spans="1:5" ht="12.75">
      <c r="A383" s="35" t="s">
        <v>59</v>
      </c>
      <c r="E383" s="40" t="s">
        <v>1199</v>
      </c>
    </row>
    <row r="384" spans="1:5" ht="102">
      <c r="A384" t="s">
        <v>61</v>
      </c>
      <c r="E384" s="39" t="s">
        <v>91</v>
      </c>
    </row>
    <row r="385" spans="1:16" ht="12.75">
      <c r="A385" t="s">
        <v>52</v>
      </c>
      <c s="34" t="s">
        <v>121</v>
      </c>
      <c s="34" t="s">
        <v>1235</v>
      </c>
      <c s="35" t="s">
        <v>5</v>
      </c>
      <c s="6" t="s">
        <v>1236</v>
      </c>
      <c s="36" t="s">
        <v>81</v>
      </c>
      <c s="37">
        <v>240</v>
      </c>
      <c s="36">
        <v>0</v>
      </c>
      <c s="36">
        <f>ROUND(G385*H385,6)</f>
      </c>
      <c r="L385" s="38">
        <v>0</v>
      </c>
      <c s="32">
        <f>ROUND(ROUND(L385,2)*ROUND(G385,3),2)</f>
      </c>
      <c s="36" t="s">
        <v>1207</v>
      </c>
      <c>
        <f>(M385*21)/100</f>
      </c>
      <c t="s">
        <v>27</v>
      </c>
    </row>
    <row r="386" spans="1:5" ht="12.75">
      <c r="A386" s="35" t="s">
        <v>58</v>
      </c>
      <c r="E386" s="39" t="s">
        <v>5</v>
      </c>
    </row>
    <row r="387" spans="1:5" ht="12.75">
      <c r="A387" s="35" t="s">
        <v>59</v>
      </c>
      <c r="E387" s="40" t="s">
        <v>1199</v>
      </c>
    </row>
    <row r="388" spans="1:5" ht="140.25">
      <c r="A388" t="s">
        <v>61</v>
      </c>
      <c r="E388" s="39" t="s">
        <v>1237</v>
      </c>
    </row>
    <row r="389" spans="1:16" ht="12.75">
      <c r="A389" t="s">
        <v>52</v>
      </c>
      <c s="34" t="s">
        <v>125</v>
      </c>
      <c s="34" t="s">
        <v>1238</v>
      </c>
      <c s="35" t="s">
        <v>5</v>
      </c>
      <c s="6" t="s">
        <v>1239</v>
      </c>
      <c s="36" t="s">
        <v>76</v>
      </c>
      <c s="37">
        <v>2</v>
      </c>
      <c s="36">
        <v>0</v>
      </c>
      <c s="36">
        <f>ROUND(G389*H389,6)</f>
      </c>
      <c r="L389" s="38">
        <v>0</v>
      </c>
      <c s="32">
        <f>ROUND(ROUND(L389,2)*ROUND(G389,3),2)</f>
      </c>
      <c s="36" t="s">
        <v>1207</v>
      </c>
      <c>
        <f>(M389*21)/100</f>
      </c>
      <c t="s">
        <v>27</v>
      </c>
    </row>
    <row r="390" spans="1:5" ht="12.75">
      <c r="A390" s="35" t="s">
        <v>58</v>
      </c>
      <c r="E390" s="39" t="s">
        <v>5</v>
      </c>
    </row>
    <row r="391" spans="1:5" ht="12.75">
      <c r="A391" s="35" t="s">
        <v>59</v>
      </c>
      <c r="E391" s="40" t="s">
        <v>1199</v>
      </c>
    </row>
    <row r="392" spans="1:5" ht="127.5">
      <c r="A392" t="s">
        <v>61</v>
      </c>
      <c r="E392" s="39" t="s">
        <v>1240</v>
      </c>
    </row>
    <row r="393" spans="1:16" ht="12.75">
      <c r="A393" t="s">
        <v>52</v>
      </c>
      <c s="34" t="s">
        <v>128</v>
      </c>
      <c s="34" t="s">
        <v>1241</v>
      </c>
      <c s="35" t="s">
        <v>5</v>
      </c>
      <c s="6" t="s">
        <v>1242</v>
      </c>
      <c s="36" t="s">
        <v>76</v>
      </c>
      <c s="37">
        <v>60</v>
      </c>
      <c s="36">
        <v>0</v>
      </c>
      <c s="36">
        <f>ROUND(G393*H393,6)</f>
      </c>
      <c r="L393" s="38">
        <v>0</v>
      </c>
      <c s="32">
        <f>ROUND(ROUND(L393,2)*ROUND(G393,3),2)</f>
      </c>
      <c s="36" t="s">
        <v>1207</v>
      </c>
      <c>
        <f>(M393*21)/100</f>
      </c>
      <c t="s">
        <v>27</v>
      </c>
    </row>
    <row r="394" spans="1:5" ht="12.75">
      <c r="A394" s="35" t="s">
        <v>58</v>
      </c>
      <c r="E394" s="39" t="s">
        <v>5</v>
      </c>
    </row>
    <row r="395" spans="1:5" ht="12.75">
      <c r="A395" s="35" t="s">
        <v>59</v>
      </c>
      <c r="E395" s="40" t="s">
        <v>1199</v>
      </c>
    </row>
    <row r="396" spans="1:5" ht="127.5">
      <c r="A396" t="s">
        <v>61</v>
      </c>
      <c r="E396" s="39" t="s">
        <v>1243</v>
      </c>
    </row>
    <row r="397" spans="1:16" ht="25.5">
      <c r="A397" t="s">
        <v>52</v>
      </c>
      <c s="34" t="s">
        <v>132</v>
      </c>
      <c s="34" t="s">
        <v>1244</v>
      </c>
      <c s="35" t="s">
        <v>5</v>
      </c>
      <c s="6" t="s">
        <v>1245</v>
      </c>
      <c s="36" t="s">
        <v>76</v>
      </c>
      <c s="37">
        <v>30</v>
      </c>
      <c s="36">
        <v>0</v>
      </c>
      <c s="36">
        <f>ROUND(G397*H397,6)</f>
      </c>
      <c r="L397" s="38">
        <v>0</v>
      </c>
      <c s="32">
        <f>ROUND(ROUND(L397,2)*ROUND(G397,3),2)</f>
      </c>
      <c s="36" t="s">
        <v>1207</v>
      </c>
      <c>
        <f>(M397*21)/100</f>
      </c>
      <c t="s">
        <v>27</v>
      </c>
    </row>
    <row r="398" spans="1:5" ht="12.75">
      <c r="A398" s="35" t="s">
        <v>58</v>
      </c>
      <c r="E398" s="39" t="s">
        <v>5</v>
      </c>
    </row>
    <row r="399" spans="1:5" ht="12.75">
      <c r="A399" s="35" t="s">
        <v>59</v>
      </c>
      <c r="E399" s="40" t="s">
        <v>1199</v>
      </c>
    </row>
    <row r="400" spans="1:5" ht="127.5">
      <c r="A400" t="s">
        <v>61</v>
      </c>
      <c r="E400" s="39" t="s">
        <v>1246</v>
      </c>
    </row>
    <row r="401" spans="1:16" ht="25.5">
      <c r="A401" t="s">
        <v>52</v>
      </c>
      <c s="34" t="s">
        <v>136</v>
      </c>
      <c s="34" t="s">
        <v>1247</v>
      </c>
      <c s="35" t="s">
        <v>5</v>
      </c>
      <c s="6" t="s">
        <v>1248</v>
      </c>
      <c s="36" t="s">
        <v>1249</v>
      </c>
      <c s="37">
        <v>15</v>
      </c>
      <c s="36">
        <v>0</v>
      </c>
      <c s="36">
        <f>ROUND(G401*H401,6)</f>
      </c>
      <c r="L401" s="38">
        <v>0</v>
      </c>
      <c s="32">
        <f>ROUND(ROUND(L401,2)*ROUND(G401,3),2)</f>
      </c>
      <c s="36" t="s">
        <v>1207</v>
      </c>
      <c>
        <f>(M401*21)/100</f>
      </c>
      <c t="s">
        <v>27</v>
      </c>
    </row>
    <row r="402" spans="1:5" ht="12.75">
      <c r="A402" s="35" t="s">
        <v>58</v>
      </c>
      <c r="E402" s="39" t="s">
        <v>1250</v>
      </c>
    </row>
    <row r="403" spans="1:5" ht="12.75">
      <c r="A403" s="35" t="s">
        <v>59</v>
      </c>
      <c r="E403" s="40" t="s">
        <v>1199</v>
      </c>
    </row>
    <row r="404" spans="1:5" ht="127.5">
      <c r="A404" t="s">
        <v>61</v>
      </c>
      <c r="E404" s="39" t="s">
        <v>1251</v>
      </c>
    </row>
    <row r="405" spans="1:16" ht="12.75">
      <c r="A405" t="s">
        <v>52</v>
      </c>
      <c s="34" t="s">
        <v>140</v>
      </c>
      <c s="34" t="s">
        <v>1252</v>
      </c>
      <c s="35" t="s">
        <v>5</v>
      </c>
      <c s="6" t="s">
        <v>1253</v>
      </c>
      <c s="36" t="s">
        <v>1254</v>
      </c>
      <c s="37">
        <v>96</v>
      </c>
      <c s="36">
        <v>0</v>
      </c>
      <c s="36">
        <f>ROUND(G405*H405,6)</f>
      </c>
      <c r="L405" s="38">
        <v>0</v>
      </c>
      <c s="32">
        <f>ROUND(ROUND(L405,2)*ROUND(G405,3),2)</f>
      </c>
      <c s="36" t="s">
        <v>1207</v>
      </c>
      <c>
        <f>(M405*21)/100</f>
      </c>
      <c t="s">
        <v>27</v>
      </c>
    </row>
    <row r="406" spans="1:5" ht="12.75">
      <c r="A406" s="35" t="s">
        <v>58</v>
      </c>
      <c r="E406" s="39" t="s">
        <v>1255</v>
      </c>
    </row>
    <row r="407" spans="1:5" ht="25.5">
      <c r="A407" s="35" t="s">
        <v>59</v>
      </c>
      <c r="E407" s="40" t="s">
        <v>1256</v>
      </c>
    </row>
    <row r="408" spans="1:5" ht="153">
      <c r="A408" t="s">
        <v>61</v>
      </c>
      <c r="E408" s="39" t="s">
        <v>1257</v>
      </c>
    </row>
    <row r="409" spans="1:13" ht="25.5">
      <c r="A409" t="s">
        <v>399</v>
      </c>
      <c r="C409" s="31" t="s">
        <v>1258</v>
      </c>
      <c r="E409" s="33" t="s">
        <v>1259</v>
      </c>
      <c r="J409" s="32">
        <f>0+J410</f>
      </c>
      <c s="32">
        <f>0+K410</f>
      </c>
      <c s="32">
        <f>0+L410</f>
      </c>
      <c s="32">
        <f>0+M410</f>
      </c>
    </row>
    <row r="410" spans="1:13" ht="12.75">
      <c r="A410" t="s">
        <v>49</v>
      </c>
      <c r="C410" s="31" t="s">
        <v>1201</v>
      </c>
      <c r="E410" s="33" t="s">
        <v>405</v>
      </c>
      <c r="J410" s="32">
        <f>0</f>
      </c>
      <c s="32">
        <f>0</f>
      </c>
      <c s="32">
        <f>0+L411+L415+L419</f>
      </c>
      <c s="32">
        <f>0+M411+M415+M419</f>
      </c>
    </row>
    <row r="411" spans="1:16" ht="12.75">
      <c r="A411" t="s">
        <v>52</v>
      </c>
      <c s="34" t="s">
        <v>53</v>
      </c>
      <c s="34" t="s">
        <v>1226</v>
      </c>
      <c s="35" t="s">
        <v>5</v>
      </c>
      <c s="6" t="s">
        <v>1227</v>
      </c>
      <c s="36" t="s">
        <v>1228</v>
      </c>
      <c s="37">
        <v>1</v>
      </c>
      <c s="36">
        <v>0</v>
      </c>
      <c s="36">
        <f>ROUND(G411*H411,6)</f>
      </c>
      <c r="L411" s="38">
        <v>0</v>
      </c>
      <c s="32">
        <f>ROUND(ROUND(L411,2)*ROUND(G411,3),2)</f>
      </c>
      <c s="36" t="s">
        <v>1207</v>
      </c>
      <c>
        <f>(M411*21)/100</f>
      </c>
      <c t="s">
        <v>27</v>
      </c>
    </row>
    <row r="412" spans="1:5" ht="12.75">
      <c r="A412" s="35" t="s">
        <v>58</v>
      </c>
      <c r="E412" s="39" t="s">
        <v>5</v>
      </c>
    </row>
    <row r="413" spans="1:5" ht="12.75">
      <c r="A413" s="35" t="s">
        <v>59</v>
      </c>
      <c r="E413" s="40" t="s">
        <v>1199</v>
      </c>
    </row>
    <row r="414" spans="1:5" ht="25.5">
      <c r="A414" t="s">
        <v>61</v>
      </c>
      <c r="E414" s="39" t="s">
        <v>1229</v>
      </c>
    </row>
    <row r="415" spans="1:16" ht="12.75">
      <c r="A415" t="s">
        <v>52</v>
      </c>
      <c s="34" t="s">
        <v>27</v>
      </c>
      <c s="34" t="s">
        <v>1230</v>
      </c>
      <c s="35" t="s">
        <v>5</v>
      </c>
      <c s="6" t="s">
        <v>1231</v>
      </c>
      <c s="36" t="s">
        <v>330</v>
      </c>
      <c s="37">
        <v>40</v>
      </c>
      <c s="36">
        <v>0</v>
      </c>
      <c s="36">
        <f>ROUND(G415*H415,6)</f>
      </c>
      <c r="L415" s="38">
        <v>0</v>
      </c>
      <c s="32">
        <f>ROUND(ROUND(L415,2)*ROUND(G415,3),2)</f>
      </c>
      <c s="36" t="s">
        <v>1207</v>
      </c>
      <c>
        <f>(M415*21)/100</f>
      </c>
      <c t="s">
        <v>27</v>
      </c>
    </row>
    <row r="416" spans="1:5" ht="12.75">
      <c r="A416" s="35" t="s">
        <v>58</v>
      </c>
      <c r="E416" s="39" t="s">
        <v>5</v>
      </c>
    </row>
    <row r="417" spans="1:5" ht="25.5">
      <c r="A417" s="35" t="s">
        <v>59</v>
      </c>
      <c r="E417" s="40" t="s">
        <v>1232</v>
      </c>
    </row>
    <row r="418" spans="1:5" ht="12.75">
      <c r="A418" t="s">
        <v>61</v>
      </c>
      <c r="E418" s="39" t="s">
        <v>1233</v>
      </c>
    </row>
    <row r="419" spans="1:16" ht="12.75">
      <c r="A419" t="s">
        <v>52</v>
      </c>
      <c s="34" t="s">
        <v>26</v>
      </c>
      <c s="34" t="s">
        <v>1252</v>
      </c>
      <c s="35" t="s">
        <v>5</v>
      </c>
      <c s="6" t="s">
        <v>1253</v>
      </c>
      <c s="36" t="s">
        <v>1254</v>
      </c>
      <c s="37">
        <v>216</v>
      </c>
      <c s="36">
        <v>0</v>
      </c>
      <c s="36">
        <f>ROUND(G419*H419,6)</f>
      </c>
      <c r="L419" s="38">
        <v>0</v>
      </c>
      <c s="32">
        <f>ROUND(ROUND(L419,2)*ROUND(G419,3),2)</f>
      </c>
      <c s="36" t="s">
        <v>1207</v>
      </c>
      <c>
        <f>(M419*21)/100</f>
      </c>
      <c t="s">
        <v>27</v>
      </c>
    </row>
    <row r="420" spans="1:5" ht="12.75">
      <c r="A420" s="35" t="s">
        <v>58</v>
      </c>
      <c r="E420" s="39" t="s">
        <v>1260</v>
      </c>
    </row>
    <row r="421" spans="1:5" ht="25.5">
      <c r="A421" s="35" t="s">
        <v>59</v>
      </c>
      <c r="E421" s="40" t="s">
        <v>1261</v>
      </c>
    </row>
    <row r="422" spans="1:5" ht="153">
      <c r="A422" t="s">
        <v>61</v>
      </c>
      <c r="E422" s="39" t="s">
        <v>1257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1262</v>
      </c>
      <c s="41">
        <f>Rekapitulace!C15</f>
      </c>
      <c s="20" t="s">
        <v>0</v>
      </c>
      <c t="s">
        <v>23</v>
      </c>
      <c t="s">
        <v>27</v>
      </c>
    </row>
    <row r="4" spans="1:16" ht="32" customHeight="1">
      <c r="A4" s="24" t="s">
        <v>20</v>
      </c>
      <c s="25" t="s">
        <v>28</v>
      </c>
      <c s="27" t="s">
        <v>1262</v>
      </c>
      <c r="E4" s="26" t="s">
        <v>1263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COUNTIFS(L8:L39,"=0",A8:A39,"P")+COUNTIFS(L8:L39,"",A8:A39,"P")+SUM(Q8:Q39)</f>
      </c>
    </row>
    <row r="8" spans="1:13" ht="12.75">
      <c r="A8" t="s">
        <v>44</v>
      </c>
      <c r="C8" s="28" t="s">
        <v>1265</v>
      </c>
      <c r="E8" s="30" t="s">
        <v>1263</v>
      </c>
      <c r="J8" s="29">
        <f>0+J9+J26</f>
      </c>
      <c s="29">
        <f>0+K9+K26</f>
      </c>
      <c s="29">
        <f>0+L9+L26</f>
      </c>
      <c s="29">
        <f>0+M9+M26</f>
      </c>
    </row>
    <row r="9" spans="1:13" ht="12.75">
      <c r="A9" t="s">
        <v>49</v>
      </c>
      <c r="C9" s="31" t="s">
        <v>53</v>
      </c>
      <c r="E9" s="33" t="s">
        <v>1266</v>
      </c>
      <c r="J9" s="32">
        <f>0</f>
      </c>
      <c s="32">
        <f>0</f>
      </c>
      <c s="32">
        <f>0+L10+L14+L18+L22</f>
      </c>
      <c s="32">
        <f>0+M10+M14+M18+M22</f>
      </c>
    </row>
    <row r="10" spans="1:16" ht="12.75">
      <c r="A10" t="s">
        <v>52</v>
      </c>
      <c s="34" t="s">
        <v>53</v>
      </c>
      <c s="34" t="s">
        <v>1267</v>
      </c>
      <c s="35" t="s">
        <v>5</v>
      </c>
      <c s="6" t="s">
        <v>1268</v>
      </c>
      <c s="36" t="s">
        <v>343</v>
      </c>
      <c s="37">
        <v>1</v>
      </c>
      <c s="36">
        <v>0</v>
      </c>
      <c s="36">
        <f>ROUND(G10*H10,6)</f>
      </c>
      <c r="L10" s="38">
        <v>0</v>
      </c>
      <c s="32">
        <f>ROUND(ROUND(L10,2)*ROUND(G10,3),2)</f>
      </c>
      <c s="36" t="s">
        <v>1269</v>
      </c>
      <c>
        <f>(M10*21)/100</f>
      </c>
      <c t="s">
        <v>27</v>
      </c>
    </row>
    <row r="11" spans="1:5" ht="12.75">
      <c r="A11" s="35" t="s">
        <v>58</v>
      </c>
      <c r="E11" s="39" t="s">
        <v>1270</v>
      </c>
    </row>
    <row r="12" spans="1:5" ht="25.5">
      <c r="A12" s="35" t="s">
        <v>59</v>
      </c>
      <c r="E12" s="40" t="s">
        <v>1271</v>
      </c>
    </row>
    <row r="13" spans="1:5" ht="89.25">
      <c r="A13" t="s">
        <v>61</v>
      </c>
      <c r="E13" s="39" t="s">
        <v>1272</v>
      </c>
    </row>
    <row r="14" spans="1:16" ht="12.75">
      <c r="A14" t="s">
        <v>52</v>
      </c>
      <c s="34" t="s">
        <v>27</v>
      </c>
      <c s="34" t="s">
        <v>1273</v>
      </c>
      <c s="35" t="s">
        <v>5</v>
      </c>
      <c s="6" t="s">
        <v>1274</v>
      </c>
      <c s="36" t="s">
        <v>343</v>
      </c>
      <c s="37">
        <v>1</v>
      </c>
      <c s="36">
        <v>0</v>
      </c>
      <c s="36">
        <f>ROUND(G14*H14,6)</f>
      </c>
      <c r="L14" s="38">
        <v>0</v>
      </c>
      <c s="32">
        <f>ROUND(ROUND(L14,2)*ROUND(G14,3),2)</f>
      </c>
      <c s="36" t="s">
        <v>1269</v>
      </c>
      <c>
        <f>(M14*21)/100</f>
      </c>
      <c t="s">
        <v>27</v>
      </c>
    </row>
    <row r="15" spans="1:5" ht="12.75">
      <c r="A15" s="35" t="s">
        <v>58</v>
      </c>
      <c r="E15" s="39" t="s">
        <v>1275</v>
      </c>
    </row>
    <row r="16" spans="1:5" ht="25.5">
      <c r="A16" s="35" t="s">
        <v>59</v>
      </c>
      <c r="E16" s="40" t="s">
        <v>1271</v>
      </c>
    </row>
    <row r="17" spans="1:5" ht="102">
      <c r="A17" t="s">
        <v>61</v>
      </c>
      <c r="E17" s="39" t="s">
        <v>1276</v>
      </c>
    </row>
    <row r="18" spans="1:16" ht="12.75">
      <c r="A18" t="s">
        <v>52</v>
      </c>
      <c s="34" t="s">
        <v>26</v>
      </c>
      <c s="34" t="s">
        <v>1277</v>
      </c>
      <c s="35" t="s">
        <v>5</v>
      </c>
      <c s="6" t="s">
        <v>1278</v>
      </c>
      <c s="36" t="s">
        <v>343</v>
      </c>
      <c s="37">
        <v>1</v>
      </c>
      <c s="36">
        <v>0</v>
      </c>
      <c s="36">
        <f>ROUND(G18*H18,6)</f>
      </c>
      <c r="L18" s="38">
        <v>0</v>
      </c>
      <c s="32">
        <f>ROUND(ROUND(L18,2)*ROUND(G18,3),2)</f>
      </c>
      <c s="36" t="s">
        <v>1269</v>
      </c>
      <c>
        <f>(M18*21)/100</f>
      </c>
      <c t="s">
        <v>27</v>
      </c>
    </row>
    <row r="19" spans="1:5" ht="12.75">
      <c r="A19" s="35" t="s">
        <v>58</v>
      </c>
      <c r="E19" s="39" t="s">
        <v>1279</v>
      </c>
    </row>
    <row r="20" spans="1:5" ht="25.5">
      <c r="A20" s="35" t="s">
        <v>59</v>
      </c>
      <c r="E20" s="40" t="s">
        <v>1271</v>
      </c>
    </row>
    <row r="21" spans="1:5" ht="38.25">
      <c r="A21" t="s">
        <v>61</v>
      </c>
      <c r="E21" s="39" t="s">
        <v>1280</v>
      </c>
    </row>
    <row r="22" spans="1:16" ht="12.75">
      <c r="A22" t="s">
        <v>52</v>
      </c>
      <c s="34" t="s">
        <v>73</v>
      </c>
      <c s="34" t="s">
        <v>1281</v>
      </c>
      <c s="35" t="s">
        <v>5</v>
      </c>
      <c s="6" t="s">
        <v>1282</v>
      </c>
      <c s="36" t="s">
        <v>343</v>
      </c>
      <c s="37">
        <v>1</v>
      </c>
      <c s="36">
        <v>0</v>
      </c>
      <c s="36">
        <f>ROUND(G22*H22,6)</f>
      </c>
      <c r="L22" s="38">
        <v>0</v>
      </c>
      <c s="32">
        <f>ROUND(ROUND(L22,2)*ROUND(G22,3),2)</f>
      </c>
      <c s="36" t="s">
        <v>1269</v>
      </c>
      <c>
        <f>(M22*21)/100</f>
      </c>
      <c t="s">
        <v>27</v>
      </c>
    </row>
    <row r="23" spans="1:5" ht="12.75">
      <c r="A23" s="35" t="s">
        <v>58</v>
      </c>
      <c r="E23" s="39" t="s">
        <v>1283</v>
      </c>
    </row>
    <row r="24" spans="1:5" ht="25.5">
      <c r="A24" s="35" t="s">
        <v>59</v>
      </c>
      <c r="E24" s="40" t="s">
        <v>1271</v>
      </c>
    </row>
    <row r="25" spans="1:5" ht="51">
      <c r="A25" t="s">
        <v>61</v>
      </c>
      <c r="E25" s="39" t="s">
        <v>1284</v>
      </c>
    </row>
    <row r="26" spans="1:13" ht="12.75">
      <c r="A26" t="s">
        <v>49</v>
      </c>
      <c r="C26" s="31" t="s">
        <v>27</v>
      </c>
      <c r="E26" s="33" t="s">
        <v>1285</v>
      </c>
      <c r="J26" s="32">
        <f>0</f>
      </c>
      <c s="32">
        <f>0</f>
      </c>
      <c s="32">
        <f>0+L27+L31+L35+L39</f>
      </c>
      <c s="32">
        <f>0+M27+M31+M35+M39</f>
      </c>
    </row>
    <row r="27" spans="1:16" ht="12.75">
      <c r="A27" t="s">
        <v>52</v>
      </c>
      <c s="34" t="s">
        <v>78</v>
      </c>
      <c s="34" t="s">
        <v>1286</v>
      </c>
      <c s="35" t="s">
        <v>5</v>
      </c>
      <c s="6" t="s">
        <v>1287</v>
      </c>
      <c s="36" t="s">
        <v>343</v>
      </c>
      <c s="37">
        <v>1</v>
      </c>
      <c s="36">
        <v>0</v>
      </c>
      <c s="36">
        <f>ROUND(G27*H27,6)</f>
      </c>
      <c r="L27" s="38">
        <v>0</v>
      </c>
      <c s="32">
        <f>ROUND(ROUND(L27,2)*ROUND(G27,3),2)</f>
      </c>
      <c s="36" t="s">
        <v>1269</v>
      </c>
      <c>
        <f>(M27*21)/100</f>
      </c>
      <c t="s">
        <v>27</v>
      </c>
    </row>
    <row r="28" spans="1:5" ht="12.75">
      <c r="A28" s="35" t="s">
        <v>58</v>
      </c>
      <c r="E28" s="39" t="s">
        <v>1288</v>
      </c>
    </row>
    <row r="29" spans="1:5" ht="25.5">
      <c r="A29" s="35" t="s">
        <v>59</v>
      </c>
      <c r="E29" s="40" t="s">
        <v>1271</v>
      </c>
    </row>
    <row r="30" spans="1:5" ht="89.25">
      <c r="A30" t="s">
        <v>61</v>
      </c>
      <c r="E30" s="39" t="s">
        <v>1289</v>
      </c>
    </row>
    <row r="31" spans="1:16" ht="12.75">
      <c r="A31" t="s">
        <v>52</v>
      </c>
      <c s="34" t="s">
        <v>84</v>
      </c>
      <c s="34" t="s">
        <v>1290</v>
      </c>
      <c s="35" t="s">
        <v>5</v>
      </c>
      <c s="6" t="s">
        <v>1291</v>
      </c>
      <c s="36" t="s">
        <v>343</v>
      </c>
      <c s="37">
        <v>1</v>
      </c>
      <c s="36">
        <v>0</v>
      </c>
      <c s="36">
        <f>ROUND(G31*H31,6)</f>
      </c>
      <c r="L31" s="38">
        <v>0</v>
      </c>
      <c s="32">
        <f>ROUND(ROUND(L31,2)*ROUND(G31,3),2)</f>
      </c>
      <c s="36" t="s">
        <v>1269</v>
      </c>
      <c>
        <f>(M31*21)/100</f>
      </c>
      <c t="s">
        <v>27</v>
      </c>
    </row>
    <row r="32" spans="1:5" ht="12.75">
      <c r="A32" s="35" t="s">
        <v>58</v>
      </c>
      <c r="E32" s="39" t="s">
        <v>1292</v>
      </c>
    </row>
    <row r="33" spans="1:5" ht="25.5">
      <c r="A33" s="35" t="s">
        <v>59</v>
      </c>
      <c r="E33" s="40" t="s">
        <v>1271</v>
      </c>
    </row>
    <row r="34" spans="1:5" ht="76.5">
      <c r="A34" t="s">
        <v>61</v>
      </c>
      <c r="E34" s="39" t="s">
        <v>1293</v>
      </c>
    </row>
    <row r="35" spans="1:16" ht="12.75">
      <c r="A35" t="s">
        <v>52</v>
      </c>
      <c s="34" t="s">
        <v>88</v>
      </c>
      <c s="34" t="s">
        <v>1294</v>
      </c>
      <c s="35" t="s">
        <v>5</v>
      </c>
      <c s="6" t="s">
        <v>1295</v>
      </c>
      <c s="36" t="s">
        <v>343</v>
      </c>
      <c s="37">
        <v>1</v>
      </c>
      <c s="36">
        <v>0</v>
      </c>
      <c s="36">
        <f>ROUND(G35*H35,6)</f>
      </c>
      <c r="L35" s="38">
        <v>0</v>
      </c>
      <c s="32">
        <f>ROUND(ROUND(L35,2)*ROUND(G35,3),2)</f>
      </c>
      <c s="36" t="s">
        <v>1269</v>
      </c>
      <c>
        <f>(M35*21)/100</f>
      </c>
      <c t="s">
        <v>27</v>
      </c>
    </row>
    <row r="36" spans="1:5" ht="12.75">
      <c r="A36" s="35" t="s">
        <v>58</v>
      </c>
      <c r="E36" s="39" t="s">
        <v>1296</v>
      </c>
    </row>
    <row r="37" spans="1:5" ht="25.5">
      <c r="A37" s="35" t="s">
        <v>59</v>
      </c>
      <c r="E37" s="40" t="s">
        <v>1297</v>
      </c>
    </row>
    <row r="38" spans="1:5" ht="38.25">
      <c r="A38" t="s">
        <v>61</v>
      </c>
      <c r="E38" s="39" t="s">
        <v>1298</v>
      </c>
    </row>
    <row r="39" spans="1:16" ht="12.75">
      <c r="A39" t="s">
        <v>52</v>
      </c>
      <c s="34" t="s">
        <v>92</v>
      </c>
      <c s="34" t="s">
        <v>1299</v>
      </c>
      <c s="35" t="s">
        <v>5</v>
      </c>
      <c s="6" t="s">
        <v>1300</v>
      </c>
      <c s="36" t="s">
        <v>343</v>
      </c>
      <c s="37">
        <v>1</v>
      </c>
      <c s="36">
        <v>0</v>
      </c>
      <c s="36">
        <f>ROUND(G39*H39,6)</f>
      </c>
      <c r="L39" s="38">
        <v>0</v>
      </c>
      <c s="32">
        <f>ROUND(ROUND(L39,2)*ROUND(G39,3),2)</f>
      </c>
      <c s="36" t="s">
        <v>1269</v>
      </c>
      <c>
        <f>(M39*21)/100</f>
      </c>
      <c t="s">
        <v>27</v>
      </c>
    </row>
    <row r="40" spans="1:5" ht="12.75">
      <c r="A40" s="35" t="s">
        <v>58</v>
      </c>
      <c r="E40" s="39" t="s">
        <v>1301</v>
      </c>
    </row>
    <row r="41" spans="1:5" ht="25.5">
      <c r="A41" s="35" t="s">
        <v>59</v>
      </c>
      <c r="E41" s="40" t="s">
        <v>1271</v>
      </c>
    </row>
    <row r="42" spans="1:5" ht="76.5">
      <c r="A42" t="s">
        <v>61</v>
      </c>
      <c r="E42" s="39" t="s">
        <v>1302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